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<sst xmlns="http://schemas.openxmlformats.org/spreadsheetml/2006/main" count="160" uniqueCount="137">
  <si>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</si>
  <si>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</si>
  <si>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</si>
  <si>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</si>
  <si>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</si>
  <si>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</si>
  <si>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</si>
  <si>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</si>
  <si>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</si>
  <si>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</si>
  <si>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</si>
  <si>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</si>
  <si>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</si>
  <si>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</si>
  <si>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</si>
  <si>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</si>
  <si>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</si>
  <si>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</si>
  <si>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</si>
  <si>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</si>
  <si>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</si>
  <si>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</si>
  <si>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</si>
  <si>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</si>
  <si>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</si>
  <si>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</si>
  <si>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</si>
  <si>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</si>
  <si>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</si>
  <si>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</si>
  <si>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</si>
  <si>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</si>
  <si>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</si>
  <si>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</si>
  <si>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</si>
  <si>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</si>
  <si>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</si>
  <si>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</si>
  <si>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</si>
  <si>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</si>
  <si>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</si>
  <si>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</si>
  <si>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</si>
  <si>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</si>
  <si>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</si>
  <si>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</si>
  <si>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</si>
  <si>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</si>
  <si>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</si>
  <si>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</si>
  <si>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</si>
  <si>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</si>
  <si>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</si>
  <si>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</si>
  <si>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</si>
  <si>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</si>
  <si>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</si>
  <si>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</si>
  <si>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</si>
  <si>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</si>
  <si>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</si>
  <si>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</si>
  <si>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</si>
  <si>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</si>
  <si>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</si>
  <si>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</si>
  <si>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</si>
  <si>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</si>
  <si>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</si>
  <si>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</si>
  <si>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</si>
  <si>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</si>
  <si>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</si>
  <si>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</si>
  <si>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</si>
  <si>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</si>
  <si>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</si>
  <si>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</si>
  <si>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</si>
  <si>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</si>
  <si>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</si>
  <si>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</si>
  <si>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</si>
  <si>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</si>
  <si>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</si>
  <si>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</si>
  <si>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</si>
  <si>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</si>
  <si>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</si>
  <si>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</si>
  <si>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</si>
  <si>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</si>
  <si>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</si>
  <si>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</si>
  <si>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</si>
  <si>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</si>
  <si>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</si>
  <si>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</si>
  <si>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</si>
  <si>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</si>
  <si>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</si>
  <si>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</si>
  <si>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</si>
  <si>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</si>
  <si>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</si>
  <si>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</si>
  <si>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</si>
  <si>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</si>
  <si>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</si>
  <si>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</si>
  <si>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</si>
  <si>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</si>
  <si>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</si>
  <si>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</si>
  <si>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</si>
  <si>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</si>
  <si>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</si>
  <si>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</si>
  <si>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</si>
  <si>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</si>
  <si>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</si>
  <si>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</si>
  <si>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</si>
  <si>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</si>
  <si>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</si>
  <si>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</si>
  <si>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</si>
  <si>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</si>
  <si>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</si>
  <si>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ост.на 01.09</t>
  </si>
  <si>
    <t>августа</t>
  </si>
  <si>
    <t xml:space="preserve">                               за   август  2016 г.</t>
  </si>
  <si>
    <t>31.09.2016</t>
  </si>
  <si>
    <t>демонтаж, монтаж эл.узла (1шт) для прочистки сопла</t>
  </si>
  <si>
    <t>смена ламп (5шт) п-д3</t>
  </si>
  <si>
    <t>лампа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</si>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</sst>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0.87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8</v>
      </c>
      <c r="K2" t="s">
        <v>131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130</v>
      </c>
      <c r="G5" s="8" t="s">
        <v>88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90</v>
      </c>
      <c r="C7" s="1" t="s">
        <v>91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3.3</v>
      </c>
      <c r="M13" s="46">
        <f t="shared" si="0"/>
        <v>453.38237999999996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1.65</v>
      </c>
      <c r="M16" s="46">
        <f t="shared" si="0"/>
        <v>226.69118999999998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6">
        <f t="shared" si="0"/>
        <v>309.12435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103</v>
      </c>
      <c r="J20" s="20"/>
      <c r="K20" s="27" t="s">
        <v>58</v>
      </c>
      <c r="L20" s="28">
        <f>SUM(L6:L19)</f>
        <v>7.699999999999999</v>
      </c>
      <c r="M20" s="32">
        <f>SUM(M6:M19)</f>
        <v>1057.8922199999997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133</v>
      </c>
      <c r="L24" s="46">
        <v>3.12</v>
      </c>
      <c r="M24" s="31">
        <f aca="true" t="shared" si="1" ref="M24:M37">L24*114.3*1.202*1.15</f>
        <v>492.95029679999993</v>
      </c>
    </row>
    <row r="25" spans="1:13" ht="12.75">
      <c r="A25" t="s">
        <v>107</v>
      </c>
      <c r="J25" s="20">
        <v>2</v>
      </c>
      <c r="K25" s="20" t="s">
        <v>134</v>
      </c>
      <c r="L25" s="25">
        <f>0.05*7.1</f>
        <v>0.355</v>
      </c>
      <c r="M25" s="31">
        <f t="shared" si="1"/>
        <v>56.08889594999999</v>
      </c>
    </row>
    <row r="26" spans="1:13" ht="12.75">
      <c r="A26" t="s">
        <v>108</v>
      </c>
      <c r="J26" s="20">
        <v>3</v>
      </c>
      <c r="K26" s="20"/>
      <c r="L26" s="25"/>
      <c r="M26" s="31">
        <f t="shared" si="1"/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28">
        <f>SUM(L24:L37)</f>
        <v>3.475</v>
      </c>
      <c r="M38" s="32">
        <f>SUM(M24:M37)</f>
        <v>549.0391927499999</v>
      </c>
    </row>
    <row r="39" ht="12.75">
      <c r="K39" s="1" t="s">
        <v>62</v>
      </c>
    </row>
    <row r="40" spans="1:13" ht="12.75">
      <c r="A40" s="2" t="s">
        <v>6</v>
      </c>
      <c r="F40" s="11">
        <v>39737.7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34967.86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0.8799668828341852</v>
      </c>
      <c r="J42" s="20">
        <v>1</v>
      </c>
      <c r="K42" s="20" t="s">
        <v>135</v>
      </c>
      <c r="L42" s="25" t="s">
        <v>136</v>
      </c>
      <c r="M42" s="25">
        <f>5*12.2</f>
        <v>61</v>
      </c>
    </row>
    <row r="43" spans="1:13" ht="12.75">
      <c r="A43" t="s">
        <v>127</v>
      </c>
      <c r="F43" s="11">
        <f>250+400+348.62+250</f>
        <v>1248.62</v>
      </c>
      <c r="J43" s="20">
        <v>2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36216.48</v>
      </c>
      <c r="J44" s="20">
        <v>3</v>
      </c>
      <c r="K44" s="20"/>
      <c r="L44" s="23"/>
      <c r="M44" s="23"/>
    </row>
    <row r="45" spans="10:13" ht="12.75">
      <c r="J45" s="20">
        <v>4</v>
      </c>
      <c r="K45" s="20"/>
      <c r="L45" s="23"/>
      <c r="M45" s="23"/>
    </row>
    <row r="46" spans="2:13" ht="12.75">
      <c r="B46" s="1" t="s">
        <v>10</v>
      </c>
      <c r="C46" s="1"/>
      <c r="J46" s="20">
        <v>5</v>
      </c>
      <c r="K46" s="20"/>
      <c r="L46" s="23"/>
      <c r="M46" s="23"/>
    </row>
    <row r="47" spans="10:13" ht="12.75">
      <c r="J47" s="20">
        <v>6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8</v>
      </c>
      <c r="K49" s="20"/>
      <c r="L49" s="23"/>
      <c r="M49" s="23"/>
    </row>
    <row r="50" spans="1:13" ht="12.75">
      <c r="A50" s="6" t="s">
        <v>15</v>
      </c>
      <c r="F50" s="11">
        <f>(1292+215.33)*1.202</f>
        <v>1811.8106599999999</v>
      </c>
      <c r="J50" s="20">
        <v>9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7593.43066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1.77</v>
      </c>
      <c r="E54" t="s">
        <v>14</v>
      </c>
      <c r="F54" s="11">
        <f>E33*D54</f>
        <v>5560.101000000001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14</v>
      </c>
      <c r="K55" s="2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5560.101000000001</v>
      </c>
      <c r="J56" s="20">
        <v>15</v>
      </c>
      <c r="K56" s="20"/>
      <c r="L56" s="23"/>
      <c r="M56" s="23"/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52">
        <v>167335</v>
      </c>
      <c r="D58">
        <v>228935.4</v>
      </c>
      <c r="E58">
        <v>3141.3</v>
      </c>
      <c r="F58" s="36">
        <f>C58/D58*E58</f>
        <v>2296.0600916241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1057.8922199999997</v>
      </c>
      <c r="J59" s="20">
        <v>18</v>
      </c>
      <c r="K59" s="20"/>
      <c r="L59" s="23"/>
      <c r="M59" s="23"/>
    </row>
    <row r="60" spans="1:13" ht="12.75">
      <c r="A60" t="s">
        <v>21</v>
      </c>
      <c r="F60" s="11">
        <f>M38</f>
        <v>549.0391927499999</v>
      </c>
      <c r="J60" s="20"/>
      <c r="K60" s="20"/>
      <c r="L60" s="34" t="s">
        <v>65</v>
      </c>
      <c r="M60" s="35">
        <f>SUM(M42:M59)</f>
        <v>61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M60</f>
        <v>61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3141.3</v>
      </c>
      <c r="C65" t="s">
        <v>13</v>
      </c>
      <c r="D65" s="11">
        <v>0.31</v>
      </c>
      <c r="E65" t="s">
        <v>14</v>
      </c>
      <c r="F65" s="11">
        <f>B65*D65</f>
        <v>973.803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4937.7945043741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0.18</v>
      </c>
      <c r="E70" t="s">
        <v>14</v>
      </c>
      <c r="F70" s="11">
        <f>B70*D70</f>
        <v>565.434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1</v>
      </c>
      <c r="E73" t="s">
        <v>14</v>
      </c>
      <c r="F73" s="11">
        <f>B73*D73</f>
        <v>3141.3</v>
      </c>
    </row>
    <row r="74" spans="1:6" ht="12.75">
      <c r="A74" s="4" t="s">
        <v>29</v>
      </c>
      <c r="F74" s="33">
        <f>F70+F73</f>
        <v>3706.7340000000004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1.76</v>
      </c>
      <c r="E77" t="s">
        <v>14</v>
      </c>
      <c r="F77" s="5">
        <f>B77*D77</f>
        <v>5528.688</v>
      </c>
    </row>
    <row r="78" spans="1:6" ht="12.75">
      <c r="A78" s="4" t="s">
        <v>32</v>
      </c>
      <c r="F78" s="33">
        <f>SUM(F77)</f>
        <v>5528.688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27326.748164374098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1584.9513935336975</v>
      </c>
      <c r="I81" s="7"/>
    </row>
    <row r="82" spans="1:6" ht="15">
      <c r="A82" s="12" t="s">
        <v>35</v>
      </c>
      <c r="B82" s="12"/>
      <c r="C82" s="12"/>
      <c r="D82" s="12"/>
      <c r="E82" s="12"/>
      <c r="F82" s="43">
        <f>F80+F81</f>
        <v>28911.699557907796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129</v>
      </c>
    </row>
    <row r="84" spans="1:6" ht="12.75">
      <c r="A84" s="13"/>
      <c r="B84" s="40">
        <v>42583</v>
      </c>
      <c r="C84" s="41">
        <v>71176</v>
      </c>
      <c r="D84" s="44">
        <f>F44</f>
        <v>36216.48</v>
      </c>
      <c r="E84" s="44">
        <f>F82</f>
        <v>28911.699557907796</v>
      </c>
      <c r="F84" s="45">
        <f>C84+D84-E84</f>
        <v>78480.78044209222</v>
      </c>
    </row>
    <row r="86" spans="1:6" ht="13.5" thickBot="1">
      <c r="A86" t="s">
        <v>112</v>
      </c>
      <c r="C86" s="54">
        <v>42583</v>
      </c>
      <c r="D86" s="8" t="s">
        <v>113</v>
      </c>
      <c r="E86" s="54" t="s">
        <v>132</v>
      </c>
      <c r="F86" t="s">
        <v>114</v>
      </c>
    </row>
    <row r="87" spans="1:7" ht="13.5" thickBot="1">
      <c r="A87" t="s">
        <v>115</v>
      </c>
      <c r="F87" s="55">
        <f>E84</f>
        <v>28911.699557907796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2011-12-20T17:56:29Z</cp:lastPrinted>
  <dcterms:created xsi:type="dcterms:W3CDTF">2008-08-18T07:30:19Z</dcterms:created>
  <dcterms:modified xsi:type="dcterms:W3CDTF">2016-10-21T10:42:37Z</dcterms:modified>
  <cp:category/>
  <cp:version/>
  <cp:contentType/>
  <cp:contentStatus/>
</cp:coreProperties>
</file>