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<sst xmlns="http://schemas.openxmlformats.org/spreadsheetml/2006/main" count="163" uniqueCount="139">
  <si>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</si>
  <si>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</si>
  <si>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</si>
  <si>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</si>
  <si>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</si>
  <si>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</si>
  <si>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</si>
  <si>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</si>
  <si>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</si>
  <si>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</si>
  <si>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</si>
  <si>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</si>
  <si>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</si>
  <si>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</si>
  <si>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</si>
  <si>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</si>
  <si>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</si>
  <si>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</si>
  <si>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</si>
  <si>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</si>
  <si>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</si>
  <si>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</si>
  <si>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</si>
  <si>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</si>
  <si>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</si>
  <si>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</si>
  <si>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</si>
  <si>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</si>
  <si>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</si>
  <si>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</si>
  <si>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</si>
  <si>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</si>
  <si>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</si>
  <si>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</si>
  <si>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</si>
  <si>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</si>
  <si>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</si>
  <si>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</si>
  <si>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</si>
  <si>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</si>
  <si>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</si>
  <si>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</si>
  <si>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</si>
  <si>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</si>
  <si>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</si>
  <si>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</si>
  <si>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</si>
  <si>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</si>
  <si>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</si>
  <si>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</si>
  <si>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</si>
  <si>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</si>
  <si>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</si>
  <si>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</si>
  <si>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</si>
  <si>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</si>
  <si>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</si>
  <si>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</si>
  <si>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</si>
  <si>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</si>
  <si>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</si>
  <si>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</si>
  <si>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</si>
  <si>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</si>
  <si>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</si>
  <si>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</si>
  <si>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</si>
  <si>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</si>
  <si>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д.3</t>
  </si>
  <si>
    <t>остаток</t>
  </si>
  <si>
    <t xml:space="preserve">на 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</si>
  <si>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</si>
  <si>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</si>
  <si>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</si>
  <si>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</si>
  <si>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</si>
  <si>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</si>
  <si>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 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</si>
  <si>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</si>
  <si>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</si>
  <si>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(трансп.налог,УСН)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</si>
  <si>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</si>
  <si>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</si>
  <si>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</si>
  <si>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</si>
  <si>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</si>
  <si>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</si>
  <si>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</si>
  <si>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</si>
  <si>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</si>
  <si>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</si>
  <si>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</si>
  <si>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</si>
  <si>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</si>
  <si>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</si>
  <si>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</si>
  <si>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</si>
  <si>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</si>
  <si>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</si>
  <si>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</si>
  <si>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</si>
  <si>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</si>
  <si>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</si>
  <si>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</si>
  <si>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</si>
  <si>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</si>
  <si>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>директора: Падуна Э.В. Действующего на основании __________________________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</si>
  <si>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</si>
  <si>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</si>
  <si>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</si>
  <si>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</si>
  <si>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</si>
  <si>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</si>
  <si>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</si>
  <si>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</si>
  <si>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</si>
  <si>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</si>
  <si>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</si>
  <si>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</si>
  <si>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</si>
  <si>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</si>
  <si>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</si>
  <si>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</si>
  <si>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</si>
  <si>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</si>
  <si>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</si>
  <si>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</si>
  <si>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</si>
  <si>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</si>
  <si>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</si>
  <si>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Арендаторы </t>
    </r>
    <r>
      <rPr>
        <sz val="8"/>
        <rFont val="Arial Cyr"/>
        <family val="0"/>
      </rPr>
      <t>(Медиа-маркет,Интер-телеком,ростелеком, комстар)</t>
    </r>
  </si>
  <si>
    <t>01ю02</t>
  </si>
  <si>
    <t>ост.на 01.03</t>
  </si>
  <si>
    <t>февраля</t>
  </si>
  <si>
    <t xml:space="preserve">                    за   февраль  2016 г. г.</t>
  </si>
  <si>
    <t>услуги спецтехники</t>
  </si>
  <si>
    <t>смена ламп (3шт) п-д 2</t>
  </si>
  <si>
    <t>лампа</t>
  </si>
  <si>
    <t>3шт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</si>
</sst>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9">
      <selection activeCell="M42" sqref="M42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62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87</v>
      </c>
      <c r="D2" s="8">
        <v>2</v>
      </c>
      <c r="K2" t="s">
        <v>134</v>
      </c>
    </row>
    <row r="3" spans="1:13" ht="12.75">
      <c r="A3" t="s">
        <v>88</v>
      </c>
      <c r="J3" s="14" t="s">
        <v>37</v>
      </c>
      <c r="K3" s="29" t="s">
        <v>62</v>
      </c>
      <c r="L3" s="22" t="s">
        <v>40</v>
      </c>
      <c r="M3" s="22" t="s">
        <v>43</v>
      </c>
    </row>
    <row r="4" spans="1:13" ht="12.75">
      <c r="A4" t="s">
        <v>89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29</v>
      </c>
      <c r="F5" s="8" t="s">
        <v>133</v>
      </c>
      <c r="G5" s="8" t="s">
        <v>90</v>
      </c>
      <c r="J5" s="15"/>
      <c r="K5" s="15"/>
      <c r="L5" s="21" t="s">
        <v>42</v>
      </c>
      <c r="M5" s="21"/>
    </row>
    <row r="6" spans="1:13" ht="12.75">
      <c r="A6" t="s">
        <v>91</v>
      </c>
      <c r="J6" s="20">
        <v>1</v>
      </c>
      <c r="K6" s="20" t="s">
        <v>79</v>
      </c>
      <c r="L6" s="25">
        <v>0</v>
      </c>
      <c r="M6" s="50">
        <f>L6*114.3*1.202</f>
        <v>0</v>
      </c>
    </row>
    <row r="7" spans="2:13" ht="12.75">
      <c r="B7" t="s">
        <v>92</v>
      </c>
      <c r="C7" s="1" t="s">
        <v>93</v>
      </c>
      <c r="D7" s="8">
        <v>3</v>
      </c>
      <c r="J7" s="14">
        <v>2</v>
      </c>
      <c r="K7" s="14" t="s">
        <v>45</v>
      </c>
      <c r="L7" s="14"/>
      <c r="M7" s="50">
        <f aca="true" t="shared" si="0" ref="M7:M19">L7*114.3*1.202</f>
        <v>0</v>
      </c>
    </row>
    <row r="8" spans="10:13" ht="12.75">
      <c r="J8" s="15"/>
      <c r="K8" s="15" t="s">
        <v>46</v>
      </c>
      <c r="L8" s="21"/>
      <c r="M8" s="50">
        <f t="shared" si="0"/>
        <v>0</v>
      </c>
    </row>
    <row r="9" spans="1:13" ht="12.75">
      <c r="A9" t="s">
        <v>94</v>
      </c>
      <c r="J9" s="16"/>
      <c r="K9" s="16" t="s">
        <v>47</v>
      </c>
      <c r="L9" s="23"/>
      <c r="M9" s="50">
        <f t="shared" si="0"/>
        <v>0</v>
      </c>
    </row>
    <row r="10" spans="5:13" ht="12.75">
      <c r="E10" t="s">
        <v>95</v>
      </c>
      <c r="J10" s="15">
        <v>3</v>
      </c>
      <c r="K10" s="24" t="s">
        <v>48</v>
      </c>
      <c r="L10" s="21"/>
      <c r="M10" s="50">
        <f t="shared" si="0"/>
        <v>0</v>
      </c>
    </row>
    <row r="11" spans="5:13" ht="12.75">
      <c r="E11" t="s">
        <v>96</v>
      </c>
      <c r="J11" s="16"/>
      <c r="K11" s="18" t="s">
        <v>50</v>
      </c>
      <c r="L11" s="23">
        <v>5.33</v>
      </c>
      <c r="M11" s="50">
        <f t="shared" si="0"/>
        <v>732.2812379999999</v>
      </c>
    </row>
    <row r="12" spans="5:13" ht="12.75">
      <c r="E12" t="s">
        <v>97</v>
      </c>
      <c r="J12" s="14">
        <v>4</v>
      </c>
      <c r="K12" s="17" t="s">
        <v>49</v>
      </c>
      <c r="L12" s="22"/>
      <c r="M12" s="50">
        <f t="shared" si="0"/>
        <v>0</v>
      </c>
    </row>
    <row r="13" spans="5:13" ht="12.75">
      <c r="E13" t="s">
        <v>98</v>
      </c>
      <c r="J13" s="16"/>
      <c r="K13" s="18" t="s">
        <v>82</v>
      </c>
      <c r="L13" s="23">
        <v>1.04</v>
      </c>
      <c r="M13" s="50">
        <f t="shared" si="0"/>
        <v>142.884144</v>
      </c>
    </row>
    <row r="14" spans="1:13" ht="12.75">
      <c r="A14" t="s">
        <v>99</v>
      </c>
      <c r="J14" s="20">
        <v>5</v>
      </c>
      <c r="K14" s="19" t="s">
        <v>51</v>
      </c>
      <c r="L14" s="25">
        <v>0</v>
      </c>
      <c r="M14" s="50">
        <f t="shared" si="0"/>
        <v>0</v>
      </c>
    </row>
    <row r="15" spans="1:13" ht="12.75">
      <c r="A15" t="s">
        <v>100</v>
      </c>
      <c r="J15" s="14">
        <v>6</v>
      </c>
      <c r="K15" s="17" t="s">
        <v>52</v>
      </c>
      <c r="L15" s="22"/>
      <c r="M15" s="50">
        <f t="shared" si="0"/>
        <v>0</v>
      </c>
    </row>
    <row r="16" spans="5:13" ht="12.75">
      <c r="E16" t="s">
        <v>101</v>
      </c>
      <c r="J16" s="15" t="s">
        <v>53</v>
      </c>
      <c r="K16" s="26" t="s">
        <v>54</v>
      </c>
      <c r="L16" s="21">
        <v>0</v>
      </c>
      <c r="M16" s="50">
        <f t="shared" si="0"/>
        <v>0</v>
      </c>
    </row>
    <row r="17" spans="5:13" ht="12.75">
      <c r="E17" t="s">
        <v>102</v>
      </c>
      <c r="J17" s="15" t="s">
        <v>55</v>
      </c>
      <c r="K17" s="26" t="s">
        <v>56</v>
      </c>
      <c r="L17" s="21">
        <v>1.44</v>
      </c>
      <c r="M17" s="50">
        <f t="shared" si="0"/>
        <v>197.83958399999997</v>
      </c>
    </row>
    <row r="18" spans="5:13" ht="12.75">
      <c r="E18" t="s">
        <v>103</v>
      </c>
      <c r="J18" s="15" t="s">
        <v>57</v>
      </c>
      <c r="K18" s="26" t="s">
        <v>84</v>
      </c>
      <c r="L18" s="21">
        <v>0</v>
      </c>
      <c r="M18" s="50">
        <f t="shared" si="0"/>
        <v>0</v>
      </c>
    </row>
    <row r="19" spans="1:13" ht="12.75">
      <c r="A19" t="s">
        <v>104</v>
      </c>
      <c r="J19" s="16" t="s">
        <v>83</v>
      </c>
      <c r="K19" s="18" t="s">
        <v>58</v>
      </c>
      <c r="L19" s="23">
        <v>0.5</v>
      </c>
      <c r="M19" s="50">
        <f t="shared" si="0"/>
        <v>68.6943</v>
      </c>
    </row>
    <row r="20" spans="1:13" ht="12.75">
      <c r="A20" t="s">
        <v>105</v>
      </c>
      <c r="J20" s="20"/>
      <c r="K20" s="27" t="s">
        <v>59</v>
      </c>
      <c r="L20" s="28">
        <f>SUM(L6:L19)</f>
        <v>8.31</v>
      </c>
      <c r="M20" s="34">
        <f>SUM(M6:M19)</f>
        <v>1141.699266</v>
      </c>
    </row>
    <row r="21" spans="1:11" ht="12.75">
      <c r="A21" t="s">
        <v>106</v>
      </c>
      <c r="K21" s="1" t="s">
        <v>60</v>
      </c>
    </row>
    <row r="22" spans="1:13" ht="12.75">
      <c r="A22" t="s">
        <v>107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108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109</v>
      </c>
      <c r="J24" s="20">
        <v>1</v>
      </c>
      <c r="K24" s="20" t="s">
        <v>136</v>
      </c>
      <c r="L24" s="25">
        <v>0.21</v>
      </c>
      <c r="M24" s="33">
        <f>L24*114.3*1.202*1.15</f>
        <v>33.1793469</v>
      </c>
    </row>
    <row r="25" spans="1:13" ht="12.75">
      <c r="A25" t="s">
        <v>110</v>
      </c>
      <c r="J25" s="20">
        <v>2</v>
      </c>
      <c r="K25" s="20"/>
      <c r="L25" s="25"/>
      <c r="M25" s="33">
        <f>L25*114.3*1.202*1.15</f>
        <v>0</v>
      </c>
    </row>
    <row r="26" spans="1:13" ht="12.75">
      <c r="A26" t="s">
        <v>111</v>
      </c>
      <c r="J26" s="20">
        <v>3</v>
      </c>
      <c r="K26" s="20"/>
      <c r="L26" s="25"/>
      <c r="M26" s="33">
        <f>L26*114.3*1.202*1.15</f>
        <v>0</v>
      </c>
    </row>
    <row r="27" spans="1:13" ht="12.75">
      <c r="A27" s="54" t="s">
        <v>112</v>
      </c>
      <c r="B27" s="54"/>
      <c r="C27" s="54"/>
      <c r="D27" s="54"/>
      <c r="E27" s="54"/>
      <c r="F27" s="54"/>
      <c r="G27" s="54"/>
      <c r="J27" s="20">
        <v>4</v>
      </c>
      <c r="K27" s="20"/>
      <c r="L27" s="25"/>
      <c r="M27" s="33">
        <f aca="true" t="shared" si="1" ref="M27:M34">L27*114.3*1.202*1.15</f>
        <v>0</v>
      </c>
    </row>
    <row r="28" spans="1:13" ht="12.75">
      <c r="A28" t="s">
        <v>113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114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2796.4</v>
      </c>
      <c r="F33" t="s">
        <v>67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259</v>
      </c>
      <c r="F34" t="s">
        <v>67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/>
    </row>
    <row r="36" spans="1:13" ht="12.75">
      <c r="A36" t="s">
        <v>4</v>
      </c>
      <c r="E36">
        <v>498</v>
      </c>
      <c r="F36" t="s">
        <v>67</v>
      </c>
      <c r="J36" s="20"/>
      <c r="K36" s="30" t="s">
        <v>59</v>
      </c>
      <c r="L36" s="28">
        <f>SUM(L24:L35)</f>
        <v>0.21</v>
      </c>
      <c r="M36" s="34">
        <f>SUM(M24:M35)</f>
        <v>33.1793469</v>
      </c>
    </row>
    <row r="37" spans="1:11" ht="12.75">
      <c r="A37" t="s">
        <v>5</v>
      </c>
      <c r="E37">
        <v>3715</v>
      </c>
      <c r="F37" t="s">
        <v>67</v>
      </c>
      <c r="K37" s="1" t="s">
        <v>63</v>
      </c>
    </row>
    <row r="38" spans="1:13" ht="12.75">
      <c r="A38" t="s">
        <v>6</v>
      </c>
      <c r="E38">
        <v>491</v>
      </c>
      <c r="F38" t="s">
        <v>67</v>
      </c>
      <c r="J38" s="22" t="s">
        <v>37</v>
      </c>
      <c r="K38" s="22"/>
      <c r="L38" s="22" t="s">
        <v>64</v>
      </c>
      <c r="M38" s="22" t="s">
        <v>43</v>
      </c>
    </row>
    <row r="39" spans="10:13" ht="12.75">
      <c r="J39" s="23" t="s">
        <v>38</v>
      </c>
      <c r="K39" s="23" t="s">
        <v>39</v>
      </c>
      <c r="L39" s="23"/>
      <c r="M39" s="23" t="s">
        <v>65</v>
      </c>
    </row>
    <row r="40" spans="2:13" ht="12.75">
      <c r="B40" s="1" t="s">
        <v>7</v>
      </c>
      <c r="C40" s="1"/>
      <c r="J40" s="20">
        <v>1</v>
      </c>
      <c r="K40" s="20" t="s">
        <v>135</v>
      </c>
      <c r="L40" s="25"/>
      <c r="M40" s="25">
        <v>250.83</v>
      </c>
    </row>
    <row r="41" spans="10:13" ht="12.75">
      <c r="J41" s="20">
        <v>2</v>
      </c>
      <c r="K41" s="20" t="s">
        <v>137</v>
      </c>
      <c r="L41" s="25" t="s">
        <v>138</v>
      </c>
      <c r="M41" s="25">
        <f>3*16.84</f>
        <v>50.519999999999996</v>
      </c>
    </row>
    <row r="42" spans="1:13" ht="12.75">
      <c r="A42" s="2" t="s">
        <v>8</v>
      </c>
      <c r="F42" s="11">
        <v>35839.01</v>
      </c>
      <c r="J42" s="20">
        <v>3</v>
      </c>
      <c r="K42" s="20"/>
      <c r="L42" s="25"/>
      <c r="M42" s="25"/>
    </row>
    <row r="43" spans="1:13" ht="12.75">
      <c r="A43" t="s">
        <v>9</v>
      </c>
      <c r="F43" s="5">
        <v>28899.94</v>
      </c>
      <c r="J43" s="20">
        <v>4</v>
      </c>
      <c r="K43" s="20"/>
      <c r="L43" s="25"/>
      <c r="M43" s="25"/>
    </row>
    <row r="44" spans="2:13" ht="12.75">
      <c r="B44" t="s">
        <v>10</v>
      </c>
      <c r="F44" s="9">
        <f>F43/F42</f>
        <v>0.8063822075442373</v>
      </c>
      <c r="J44" s="20">
        <v>5</v>
      </c>
      <c r="K44" s="20"/>
      <c r="L44" s="25"/>
      <c r="M44" s="25"/>
    </row>
    <row r="45" spans="1:13" ht="12.75">
      <c r="A45" t="s">
        <v>130</v>
      </c>
      <c r="F45" s="5">
        <f>100+250+400+400</f>
        <v>1150</v>
      </c>
      <c r="J45" s="20">
        <v>6</v>
      </c>
      <c r="K45" s="20"/>
      <c r="L45" s="25"/>
      <c r="M45" s="25"/>
    </row>
    <row r="46" spans="1:13" ht="12.75">
      <c r="A46" s="3" t="s">
        <v>11</v>
      </c>
      <c r="B46" s="3"/>
      <c r="C46" s="3"/>
      <c r="D46" s="3"/>
      <c r="E46" s="1"/>
      <c r="F46" s="8">
        <f>F43+F45</f>
        <v>30049.94</v>
      </c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2:13" ht="12.75">
      <c r="B48" s="1" t="s">
        <v>12</v>
      </c>
      <c r="C48" s="1"/>
      <c r="J48" s="20">
        <v>9</v>
      </c>
      <c r="K48" s="20"/>
      <c r="L48" s="25"/>
      <c r="M48" s="25"/>
    </row>
    <row r="49" spans="10:13" ht="12.75">
      <c r="J49" s="20">
        <v>10</v>
      </c>
      <c r="K49" s="20"/>
      <c r="L49" s="25"/>
      <c r="M49" s="25"/>
    </row>
    <row r="50" spans="1:13" ht="12.75">
      <c r="A50" s="4" t="s">
        <v>13</v>
      </c>
      <c r="B50" s="4"/>
      <c r="C50" s="4"/>
      <c r="D50" s="4"/>
      <c r="E50" s="4"/>
      <c r="F50" s="4"/>
      <c r="J50" s="20">
        <v>11</v>
      </c>
      <c r="K50" s="20"/>
      <c r="L50" s="25"/>
      <c r="M50" s="25"/>
    </row>
    <row r="51" spans="1:13" ht="12.75">
      <c r="A51" t="s">
        <v>14</v>
      </c>
      <c r="F51" s="11">
        <v>4047.13</v>
      </c>
      <c r="J51" s="20">
        <v>12</v>
      </c>
      <c r="K51" s="20"/>
      <c r="L51" s="25"/>
      <c r="M51" s="25"/>
    </row>
    <row r="52" spans="1:13" ht="12.75">
      <c r="A52" s="6" t="s">
        <v>17</v>
      </c>
      <c r="F52" s="5">
        <v>3077.12</v>
      </c>
      <c r="J52" s="20">
        <v>13</v>
      </c>
      <c r="K52" s="20"/>
      <c r="L52" s="25"/>
      <c r="M52" s="25"/>
    </row>
    <row r="53" spans="1:13" ht="12.75">
      <c r="A53" s="6" t="s">
        <v>85</v>
      </c>
      <c r="E53" s="5">
        <v>0.03</v>
      </c>
      <c r="F53" s="5">
        <f>E53*E33</f>
        <v>83.892</v>
      </c>
      <c r="J53" s="20">
        <v>14</v>
      </c>
      <c r="K53" s="20"/>
      <c r="L53" s="25"/>
      <c r="M53" s="25"/>
    </row>
    <row r="54" spans="1:13" ht="12.75">
      <c r="A54" s="4" t="s">
        <v>35</v>
      </c>
      <c r="F54" s="32">
        <f>F51+F52+F53</f>
        <v>7208.142</v>
      </c>
      <c r="J54" s="20">
        <v>15</v>
      </c>
      <c r="K54" s="20"/>
      <c r="L54" s="25"/>
      <c r="M54" s="25"/>
    </row>
    <row r="55" spans="1:13" ht="12.75">
      <c r="A55" s="4" t="s">
        <v>18</v>
      </c>
      <c r="J55" s="20">
        <v>16</v>
      </c>
      <c r="K55" s="20"/>
      <c r="L55" s="25"/>
      <c r="M55" s="25"/>
    </row>
    <row r="56" spans="1:13" ht="12.75">
      <c r="A56" t="s">
        <v>76</v>
      </c>
      <c r="D56" s="5">
        <v>1.77</v>
      </c>
      <c r="E56" t="s">
        <v>16</v>
      </c>
      <c r="F56" s="11">
        <f>E33*D56</f>
        <v>4949.628000000001</v>
      </c>
      <c r="J56" s="20"/>
      <c r="K56" s="20"/>
      <c r="L56" s="31" t="s">
        <v>66</v>
      </c>
      <c r="M56" s="28">
        <f>SUM(M40:M55)</f>
        <v>301.35</v>
      </c>
    </row>
    <row r="57" spans="1:6" ht="12.75">
      <c r="A57" t="s">
        <v>81</v>
      </c>
      <c r="B57">
        <v>259</v>
      </c>
      <c r="C57" t="s">
        <v>15</v>
      </c>
      <c r="D57" s="5">
        <v>0</v>
      </c>
      <c r="E57" t="s">
        <v>16</v>
      </c>
      <c r="F57" s="5">
        <f>B57*D57</f>
        <v>0</v>
      </c>
    </row>
    <row r="58" spans="1:6" ht="12.75">
      <c r="A58" s="4" t="s">
        <v>19</v>
      </c>
      <c r="B58" s="10"/>
      <c r="C58" s="10"/>
      <c r="F58" s="32">
        <f>SUM(F56:F57)</f>
        <v>4949.628000000001</v>
      </c>
    </row>
    <row r="59" spans="1:2" ht="12.75">
      <c r="A59" s="4" t="s">
        <v>20</v>
      </c>
      <c r="B59" s="4"/>
    </row>
    <row r="60" spans="1:6" ht="12.75">
      <c r="A60" t="s">
        <v>21</v>
      </c>
      <c r="C60" s="53">
        <v>156020</v>
      </c>
      <c r="D60">
        <v>228935.4</v>
      </c>
      <c r="E60">
        <v>2796.4</v>
      </c>
      <c r="F60" s="35">
        <f>C60/D60*E60</f>
        <v>1905.753011548236</v>
      </c>
    </row>
    <row r="61" spans="1:6" ht="12.75">
      <c r="A61" t="s">
        <v>22</v>
      </c>
      <c r="F61" s="35">
        <f>M20</f>
        <v>1141.699266</v>
      </c>
    </row>
    <row r="62" spans="1:6" ht="12.75">
      <c r="A62" t="s">
        <v>23</v>
      </c>
      <c r="F62" s="11">
        <f>M36</f>
        <v>33.1793469</v>
      </c>
    </row>
    <row r="63" spans="1:6" ht="12.75">
      <c r="A63" t="s">
        <v>73</v>
      </c>
      <c r="F63" s="5">
        <v>721.2</v>
      </c>
    </row>
    <row r="64" spans="1:6" ht="12.75">
      <c r="A64" t="s">
        <v>24</v>
      </c>
      <c r="F64" s="5">
        <f>M56</f>
        <v>301.35</v>
      </c>
    </row>
    <row r="65" spans="1:6" ht="12.75">
      <c r="A65" t="s">
        <v>25</v>
      </c>
      <c r="F65" s="5"/>
    </row>
    <row r="66" spans="1:6" ht="12.75">
      <c r="A66" t="s">
        <v>26</v>
      </c>
      <c r="F66" s="5"/>
    </row>
    <row r="67" spans="2:6" ht="12.75">
      <c r="B67">
        <v>2796.4</v>
      </c>
      <c r="C67" t="s">
        <v>15</v>
      </c>
      <c r="D67" s="11">
        <v>0.31</v>
      </c>
      <c r="E67" t="s">
        <v>16</v>
      </c>
      <c r="F67" s="11">
        <f>B67*D67</f>
        <v>866.884</v>
      </c>
    </row>
    <row r="68" spans="1:6" ht="12.75">
      <c r="A68" s="57" t="s">
        <v>77</v>
      </c>
      <c r="B68" s="57"/>
      <c r="C68" s="57"/>
      <c r="D68" s="58"/>
      <c r="E68" s="57"/>
      <c r="F68" s="58">
        <v>7712</v>
      </c>
    </row>
    <row r="69" spans="1:6" ht="12.75">
      <c r="A69" s="47" t="s">
        <v>86</v>
      </c>
      <c r="B69" s="47"/>
      <c r="C69" s="47"/>
      <c r="D69" s="48">
        <v>0</v>
      </c>
      <c r="E69" s="47"/>
      <c r="F69" s="48">
        <f>D69*E33</f>
        <v>0</v>
      </c>
    </row>
    <row r="70" spans="1:6" ht="12.75">
      <c r="A70" s="4" t="s">
        <v>27</v>
      </c>
      <c r="B70" s="4"/>
      <c r="C70" s="10"/>
      <c r="F70" s="32">
        <f>SUM(F60:F69)</f>
        <v>12682.065624448236</v>
      </c>
    </row>
    <row r="71" ht="12.75">
      <c r="A71" s="4" t="s">
        <v>28</v>
      </c>
    </row>
    <row r="72" spans="1:6" ht="12.75">
      <c r="A72" t="s">
        <v>29</v>
      </c>
      <c r="B72">
        <v>2796.4</v>
      </c>
      <c r="C72" t="s">
        <v>67</v>
      </c>
      <c r="D72" s="45">
        <v>0.23</v>
      </c>
      <c r="E72" s="7"/>
      <c r="F72" s="46">
        <f>B72*D72</f>
        <v>643.172</v>
      </c>
    </row>
    <row r="73" spans="1:6" ht="12.75">
      <c r="A73" t="s">
        <v>30</v>
      </c>
      <c r="F73" s="5"/>
    </row>
    <row r="74" spans="1:6" ht="12.75">
      <c r="A74" s="7" t="s">
        <v>74</v>
      </c>
      <c r="F74" s="5"/>
    </row>
    <row r="75" spans="2:6" ht="12.75">
      <c r="B75">
        <v>2796.4</v>
      </c>
      <c r="C75" t="s">
        <v>15</v>
      </c>
      <c r="D75" s="11">
        <v>0.97</v>
      </c>
      <c r="E75" t="s">
        <v>16</v>
      </c>
      <c r="F75" s="11">
        <f>B75*D75</f>
        <v>2712.508</v>
      </c>
    </row>
    <row r="76" spans="1:6" ht="12.75">
      <c r="A76" s="4" t="s">
        <v>31</v>
      </c>
      <c r="F76" s="32">
        <f>F72+F75</f>
        <v>3355.68</v>
      </c>
    </row>
    <row r="77" ht="12.75">
      <c r="A77" s="4" t="s">
        <v>32</v>
      </c>
    </row>
    <row r="78" spans="1:6" ht="12.75">
      <c r="A78" s="7" t="s">
        <v>75</v>
      </c>
      <c r="B78" s="7"/>
      <c r="C78" s="7"/>
      <c r="D78" s="7"/>
      <c r="E78" s="7"/>
      <c r="F78" s="7"/>
    </row>
    <row r="79" spans="2:6" ht="12.75">
      <c r="B79">
        <v>2796.4</v>
      </c>
      <c r="C79" t="s">
        <v>15</v>
      </c>
      <c r="D79" s="11">
        <v>1.68</v>
      </c>
      <c r="E79" t="s">
        <v>16</v>
      </c>
      <c r="F79" s="11">
        <f>B79*D79</f>
        <v>4697.952</v>
      </c>
    </row>
    <row r="80" spans="1:6" ht="12.75">
      <c r="A80" s="4" t="s">
        <v>33</v>
      </c>
      <c r="F80" s="32">
        <f>SUM(F79)</f>
        <v>4697.952</v>
      </c>
    </row>
    <row r="81" spans="1:9" ht="12.75">
      <c r="A81" s="51" t="s">
        <v>80</v>
      </c>
      <c r="B81" s="47"/>
      <c r="C81" s="47"/>
      <c r="D81" s="45">
        <v>0</v>
      </c>
      <c r="E81" s="47"/>
      <c r="F81" s="52">
        <f>D81*E33</f>
        <v>0</v>
      </c>
      <c r="I81" s="7"/>
    </row>
    <row r="82" spans="1:6" ht="12.75">
      <c r="A82" s="1" t="s">
        <v>34</v>
      </c>
      <c r="B82" s="1"/>
      <c r="F82" s="32">
        <f>F54+F58+F70+F76+F80+F81</f>
        <v>32893.46762444823</v>
      </c>
    </row>
    <row r="83" spans="1:6" ht="12.75">
      <c r="A83" s="1" t="s">
        <v>78</v>
      </c>
      <c r="B83" s="36"/>
      <c r="C83" s="49">
        <v>0.058</v>
      </c>
      <c r="D83" s="1"/>
      <c r="E83" s="1"/>
      <c r="F83" s="32">
        <f>F82*5.8%</f>
        <v>1907.8211222179973</v>
      </c>
    </row>
    <row r="84" spans="1:6" ht="15">
      <c r="A84" s="12" t="s">
        <v>36</v>
      </c>
      <c r="B84" s="12"/>
      <c r="C84" s="12"/>
      <c r="D84" s="12"/>
      <c r="E84" s="12"/>
      <c r="F84" s="42">
        <f>F82+F83</f>
        <v>34801.28874666623</v>
      </c>
    </row>
    <row r="85" spans="2:6" ht="12.75">
      <c r="B85" s="37" t="s">
        <v>69</v>
      </c>
      <c r="C85" s="38" t="s">
        <v>70</v>
      </c>
      <c r="D85" s="22" t="s">
        <v>71</v>
      </c>
      <c r="E85" s="22" t="s">
        <v>72</v>
      </c>
      <c r="F85" s="41" t="s">
        <v>132</v>
      </c>
    </row>
    <row r="86" spans="1:6" ht="12.75">
      <c r="A86" s="13"/>
      <c r="B86" s="39" t="s">
        <v>131</v>
      </c>
      <c r="C86" s="40">
        <v>-276429</v>
      </c>
      <c r="D86" s="43">
        <f>F46</f>
        <v>30049.94</v>
      </c>
      <c r="E86" s="43">
        <f>F84</f>
        <v>34801.28874666623</v>
      </c>
      <c r="F86" s="44">
        <f>C86+D86-E86</f>
        <v>-281180.3487466662</v>
      </c>
    </row>
    <row r="88" spans="1:6" ht="13.5" thickBot="1">
      <c r="A88" t="s">
        <v>115</v>
      </c>
      <c r="C88" s="55">
        <v>42401</v>
      </c>
      <c r="D88" s="8" t="s">
        <v>116</v>
      </c>
      <c r="E88" s="55">
        <v>42429</v>
      </c>
      <c r="F88" t="s">
        <v>117</v>
      </c>
    </row>
    <row r="89" spans="1:7" ht="13.5" thickBot="1">
      <c r="A89" t="s">
        <v>118</v>
      </c>
      <c r="F89" s="56">
        <f>E86</f>
        <v>34801.28874666623</v>
      </c>
      <c r="G89" t="s">
        <v>16</v>
      </c>
    </row>
    <row r="90" ht="12.75">
      <c r="A90" t="s">
        <v>119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5" ht="12.75">
      <c r="A95" t="s">
        <v>124</v>
      </c>
    </row>
    <row r="96" ht="12.75">
      <c r="A96" t="s">
        <v>125</v>
      </c>
    </row>
    <row r="98" ht="12.75">
      <c r="B98" t="s">
        <v>126</v>
      </c>
    </row>
    <row r="100" ht="12.75">
      <c r="A100" t="s">
        <v>127</v>
      </c>
    </row>
    <row r="103" ht="12.75">
      <c r="A103" t="s">
        <v>128</v>
      </c>
    </row>
    <row r="106" ht="12.75">
      <c r="A106" t="s">
        <v>129</v>
      </c>
    </row>
    <row r="107" spans="7:8" ht="12.75">
      <c r="G107" s="7"/>
      <c r="H107" s="7"/>
    </row>
  </sheetData>
  <sheetProtection/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2016-04-15T06:00:47Z</cp:lastPrinted>
  <dcterms:created xsi:type="dcterms:W3CDTF">2008-08-18T07:30:19Z</dcterms:created>
  <dcterms:modified xsi:type="dcterms:W3CDTF">2016-04-26T13:50:48Z</dcterms:modified>
  <cp:category/>
  <cp:version/>
  <cp:contentType/>
  <cp:contentStatus/>
</cp:coreProperties>
</file>