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<sst xmlns="http://schemas.openxmlformats.org/spreadsheetml/2006/main" count="159" uniqueCount="140">
  <si>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</si>
  <si>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</si>
  <si>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</si>
  <si>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</si>
  <si>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</si>
  <si>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</si>
  <si>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</si>
  <si>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</si>
  <si>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</si>
  <si>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</si>
  <si>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</si>
  <si>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</si>
  <si>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</si>
  <si>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</si>
  <si>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</si>
  <si>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</si>
  <si>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</si>
  <si>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</si>
  <si>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</si>
  <si>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</si>
  <si>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</si>
  <si>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</si>
  <si>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</si>
  <si>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</si>
  <si>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</si>
  <si>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</si>
  <si>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</si>
  <si>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</si>
  <si>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</si>
  <si>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</si>
  <si>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</si>
  <si>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</si>
  <si>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</si>
  <si>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</si>
  <si>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</si>
  <si>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</si>
  <si>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</si>
  <si>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</si>
  <si>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</si>
  <si>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</si>
  <si>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</si>
  <si>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</si>
  <si>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</si>
  <si>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</si>
  <si>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</si>
  <si>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</si>
  <si>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</si>
  <si>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</si>
  <si>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</si>
  <si>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</si>
  <si>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</si>
  <si>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</si>
  <si>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</si>
  <si>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</si>
  <si>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</si>
  <si>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</si>
  <si>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</si>
  <si>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</si>
  <si>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</si>
  <si>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</si>
  <si>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</si>
  <si>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</si>
  <si>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</si>
  <si>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</si>
  <si>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</si>
  <si>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</si>
  <si>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</si>
  <si>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</si>
  <si>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</si>
  <si>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</si>
  <si>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</si>
  <si>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</si>
  <si>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</si>
  <si>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</si>
  <si>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</si>
  <si>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</si>
  <si>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</si>
  <si>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</si>
  <si>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</si>
  <si>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</si>
  <si>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</si>
  <si>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</si>
  <si>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</si>
  <si>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</si>
  <si>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</si>
  <si>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</si>
  <si>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</si>
  <si>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</si>
  <si>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</si>
  <si>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</si>
  <si>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</si>
  <si>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</si>
  <si>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</si>
  <si>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</si>
  <si>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</si>
  <si>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</si>
  <si>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</si>
  <si>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</si>
  <si>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</si>
  <si>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</si>
  <si>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</si>
  <si>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</si>
  <si>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</si>
  <si>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</si>
  <si>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</si>
  <si>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</si>
  <si>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</si>
  <si>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</si>
  <si>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</si>
  <si>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</si>
  <si>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</si>
  <si>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</si>
  <si>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</si>
  <si>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</si>
  <si>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</si>
  <si>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</si>
  <si>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</si>
  <si>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</si>
  <si>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</si>
  <si>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</si>
  <si>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</si>
  <si>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</si>
  <si>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</si>
  <si>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</si>
  <si>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</si>
  <si>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</si>
  <si>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</si>
  <si>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</si>
  <si>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</si>
  <si>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</si>
  <si>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</si>
  <si>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</si>
  <si>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</si>
  <si>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</si>
  <si>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июля</t>
  </si>
  <si>
    <t xml:space="preserve">                               за   июль  2016 г.</t>
  </si>
  <si>
    <t>ост.на 01.08</t>
  </si>
  <si>
    <t>смена ламп (11шт)</t>
  </si>
  <si>
    <t>лампа</t>
  </si>
  <si>
    <t>11шт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</si>
</sst>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9">
      <selection activeCell="M41" sqref="M41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7</v>
      </c>
      <c r="K1" t="s">
        <v>65</v>
      </c>
    </row>
    <row r="2" spans="1:11" ht="12.75">
      <c r="A2" t="s">
        <v>90</v>
      </c>
      <c r="K2" t="s">
        <v>135</v>
      </c>
    </row>
    <row r="3" spans="1:13" ht="12.75">
      <c r="A3" t="s">
        <v>91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5:13" ht="12.75">
      <c r="E4" s="8">
        <v>31</v>
      </c>
      <c r="F4" s="8" t="s">
        <v>134</v>
      </c>
      <c r="G4" s="8" t="s">
        <v>92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93</v>
      </c>
      <c r="J5" s="15"/>
      <c r="K5" s="15"/>
      <c r="L5" s="21" t="s">
        <v>39</v>
      </c>
      <c r="M5" s="21"/>
    </row>
    <row r="6" spans="2:13" ht="12.75">
      <c r="B6" t="s">
        <v>94</v>
      </c>
      <c r="C6" s="1" t="s">
        <v>95</v>
      </c>
      <c r="D6" s="1"/>
      <c r="E6" s="1" t="s">
        <v>116</v>
      </c>
      <c r="J6" s="20">
        <v>1</v>
      </c>
      <c r="K6" s="20" t="s">
        <v>79</v>
      </c>
      <c r="L6" s="25">
        <v>0</v>
      </c>
      <c r="M6" s="45">
        <f>L6*114.3*1.202</f>
        <v>0</v>
      </c>
    </row>
    <row r="7" spans="10:13" ht="12.75">
      <c r="J7" s="14">
        <v>2</v>
      </c>
      <c r="K7" s="14" t="s">
        <v>42</v>
      </c>
      <c r="L7" s="14"/>
      <c r="M7" s="45">
        <f aca="true" t="shared" si="0" ref="M7:M19">L7*114.3*1.202</f>
        <v>0</v>
      </c>
    </row>
    <row r="8" spans="1:13" ht="12.75">
      <c r="A8" t="s">
        <v>96</v>
      </c>
      <c r="J8" s="15"/>
      <c r="K8" s="15" t="s">
        <v>43</v>
      </c>
      <c r="L8" s="21"/>
      <c r="M8" s="45">
        <f t="shared" si="0"/>
        <v>0</v>
      </c>
    </row>
    <row r="9" spans="5:13" ht="12.75">
      <c r="E9" t="s">
        <v>97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98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99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100</v>
      </c>
      <c r="J12" s="14">
        <v>4</v>
      </c>
      <c r="K12" s="17" t="s">
        <v>46</v>
      </c>
      <c r="L12" s="22"/>
      <c r="M12" s="45">
        <f t="shared" si="0"/>
        <v>0</v>
      </c>
    </row>
    <row r="13" spans="1:13" ht="12.75">
      <c r="A13" t="s">
        <v>101</v>
      </c>
      <c r="J13" s="16"/>
      <c r="K13" s="18" t="s">
        <v>82</v>
      </c>
      <c r="L13" s="23">
        <v>3.76</v>
      </c>
      <c r="M13" s="45">
        <f t="shared" si="0"/>
        <v>516.5811359999999</v>
      </c>
    </row>
    <row r="14" spans="1:13" ht="12.75">
      <c r="A14" t="s">
        <v>102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5:13" ht="12.75">
      <c r="E15" t="s">
        <v>103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104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105</v>
      </c>
      <c r="J17" s="15" t="s">
        <v>52</v>
      </c>
      <c r="K17" s="26" t="s">
        <v>84</v>
      </c>
      <c r="L17" s="21">
        <v>12.5</v>
      </c>
      <c r="M17" s="45">
        <f t="shared" si="0"/>
        <v>1717.3574999999998</v>
      </c>
    </row>
    <row r="18" spans="1:13" ht="12.75">
      <c r="A18" t="s">
        <v>106</v>
      </c>
      <c r="J18" s="15" t="s">
        <v>54</v>
      </c>
      <c r="K18" s="26" t="s">
        <v>53</v>
      </c>
      <c r="L18" s="21">
        <v>2.25</v>
      </c>
      <c r="M18" s="45">
        <f t="shared" si="0"/>
        <v>309.12435</v>
      </c>
    </row>
    <row r="19" spans="1:13" ht="12.75">
      <c r="A19" t="s">
        <v>107</v>
      </c>
      <c r="J19" s="16" t="s">
        <v>83</v>
      </c>
      <c r="K19" s="18" t="s">
        <v>55</v>
      </c>
      <c r="L19" s="23">
        <v>0.5</v>
      </c>
      <c r="M19" s="45">
        <f t="shared" si="0"/>
        <v>68.6943</v>
      </c>
    </row>
    <row r="20" spans="1:13" ht="12.75">
      <c r="A20" t="s">
        <v>133</v>
      </c>
      <c r="J20" s="20"/>
      <c r="K20" s="27" t="s">
        <v>56</v>
      </c>
      <c r="L20" s="28">
        <f>SUM(L6:L19)</f>
        <v>19.009999999999998</v>
      </c>
      <c r="M20" s="34">
        <f>SUM(M6:M19)</f>
        <v>2611.757286</v>
      </c>
    </row>
    <row r="21" spans="1:11" ht="12.75">
      <c r="A21" t="s">
        <v>108</v>
      </c>
      <c r="K21" s="1" t="s">
        <v>57</v>
      </c>
    </row>
    <row r="22" spans="1:13" ht="12.75">
      <c r="A22" t="s">
        <v>109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110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111</v>
      </c>
      <c r="J24" s="20">
        <v>1</v>
      </c>
      <c r="K24" s="20" t="s">
        <v>76</v>
      </c>
      <c r="L24" s="25"/>
      <c r="M24" s="33">
        <f>L24*114.3*1.202*1.15</f>
        <v>0</v>
      </c>
    </row>
    <row r="25" spans="1:13" ht="12.75">
      <c r="A25" t="s">
        <v>112</v>
      </c>
      <c r="J25" s="20">
        <v>2</v>
      </c>
      <c r="K25" s="20" t="s">
        <v>77</v>
      </c>
      <c r="L25" s="25"/>
      <c r="M25" s="33">
        <f aca="true" t="shared" si="1" ref="M25:M35">L25*114.3*1.202*1.15</f>
        <v>0</v>
      </c>
    </row>
    <row r="26" spans="1:13" ht="12.75">
      <c r="A26" t="s">
        <v>113</v>
      </c>
      <c r="J26" s="20">
        <v>3</v>
      </c>
      <c r="K26" s="20" t="s">
        <v>137</v>
      </c>
      <c r="L26" s="25">
        <f>0.11*7.1</f>
        <v>0.7809999999999999</v>
      </c>
      <c r="M26" s="33">
        <f t="shared" si="1"/>
        <v>123.39557108999996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115</v>
      </c>
      <c r="B28" s="1"/>
      <c r="C28" s="1"/>
      <c r="D28" s="1"/>
      <c r="J28" s="20">
        <v>5</v>
      </c>
      <c r="K28" s="20"/>
      <c r="L28" s="50"/>
      <c r="M28" s="33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56"/>
      <c r="L32" s="57"/>
      <c r="M32" s="33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30" t="s">
        <v>56</v>
      </c>
      <c r="L36" s="28">
        <f>SUM(L24:L35)</f>
        <v>0.7809999999999999</v>
      </c>
      <c r="M36" s="34">
        <f>SUM(M24:M35)</f>
        <v>123.39557108999996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44746.12</v>
      </c>
      <c r="J40" s="20">
        <v>1</v>
      </c>
      <c r="K40" s="20" t="s">
        <v>138</v>
      </c>
      <c r="L40" s="25" t="s">
        <v>139</v>
      </c>
      <c r="M40" s="25">
        <f>11*12.78</f>
        <v>140.57999999999998</v>
      </c>
    </row>
    <row r="41" spans="1:13" ht="12.75">
      <c r="A41" t="s">
        <v>7</v>
      </c>
      <c r="F41" s="5">
        <v>41480.41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0.9270169123043518</v>
      </c>
      <c r="J42" s="20">
        <v>3</v>
      </c>
      <c r="K42" s="20"/>
      <c r="L42" s="25"/>
      <c r="M42" s="25"/>
    </row>
    <row r="43" spans="1:13" ht="12.75">
      <c r="A43" t="s">
        <v>132</v>
      </c>
      <c r="F43" s="5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42380.41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5">
        <f>(800+200)*1.202+(1600+440)*1.202</f>
        <v>3654.08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2">
        <f>F49+F50+F51</f>
        <v>8857.54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1.77</v>
      </c>
      <c r="E54">
        <v>0</v>
      </c>
      <c r="F54" s="11">
        <f>E33*D54</f>
        <v>6204.381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0.1</v>
      </c>
      <c r="E55" t="s">
        <v>14</v>
      </c>
      <c r="F55" s="11">
        <f>B55*D55</f>
        <v>94.47000000000001</v>
      </c>
      <c r="J55" s="20"/>
      <c r="K55" s="20"/>
      <c r="L55" s="31" t="s">
        <v>63</v>
      </c>
      <c r="M55" s="34">
        <f>SUM(M40:M54)</f>
        <v>140.57999999999998</v>
      </c>
    </row>
    <row r="56" spans="1:6" ht="12.75">
      <c r="A56" s="4" t="s">
        <v>17</v>
      </c>
      <c r="B56" s="4"/>
      <c r="C56" s="10"/>
      <c r="F56" s="32">
        <f>SUM(F54:F55)</f>
        <v>6298.851000000001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166649</v>
      </c>
      <c r="D58">
        <v>228935.4</v>
      </c>
      <c r="E58">
        <v>3505.3</v>
      </c>
      <c r="F58" s="35">
        <f>C58/D58*E58</f>
        <v>2551.6138600670756</v>
      </c>
    </row>
    <row r="59" spans="1:6" ht="12.75">
      <c r="A59" t="s">
        <v>20</v>
      </c>
      <c r="F59" s="35">
        <f>M20</f>
        <v>2611.757286</v>
      </c>
    </row>
    <row r="60" spans="1:6" ht="12.75">
      <c r="A60" t="s">
        <v>21</v>
      </c>
      <c r="F60" s="11">
        <f>M36</f>
        <v>123.39557108999996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11">
        <f>M55</f>
        <v>140.57999999999998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0.37</v>
      </c>
      <c r="E65" t="s">
        <v>14</v>
      </c>
      <c r="F65" s="11">
        <f>B65*D65</f>
        <v>1296.961</v>
      </c>
    </row>
    <row r="66" spans="1:6" ht="12.75">
      <c r="A66" s="51" t="s">
        <v>85</v>
      </c>
      <c r="B66" s="51" t="s">
        <v>86</v>
      </c>
      <c r="C66" s="51"/>
      <c r="D66" s="52"/>
      <c r="E66" s="51"/>
      <c r="F66" s="52">
        <v>0</v>
      </c>
    </row>
    <row r="67" spans="1:6" ht="12.75">
      <c r="A67" s="51" t="s">
        <v>88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70</v>
      </c>
      <c r="B68" s="4"/>
      <c r="C68" s="10"/>
      <c r="F68" s="32">
        <f>SUM(F58:F67)</f>
        <v>6724.307717157076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0.18</v>
      </c>
      <c r="E70" t="s">
        <v>14</v>
      </c>
      <c r="F70" s="11">
        <f>B70*D70</f>
        <v>630.9540000000001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0.92</v>
      </c>
      <c r="F73" s="11">
        <f>B73*D73</f>
        <v>3224.876</v>
      </c>
    </row>
    <row r="74" spans="1:6" ht="12.75">
      <c r="A74" s="4" t="s">
        <v>28</v>
      </c>
      <c r="F74" s="32">
        <f>F70+F73</f>
        <v>3855.8300000000004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2.09</v>
      </c>
      <c r="F77" s="11">
        <f>B77*D77</f>
        <v>7326.077</v>
      </c>
    </row>
    <row r="78" spans="1:6" ht="12.75">
      <c r="A78" s="4" t="s">
        <v>30</v>
      </c>
      <c r="F78" s="32">
        <f>SUM(F77)</f>
        <v>7326.077</v>
      </c>
    </row>
    <row r="79" spans="1:6" ht="12.75">
      <c r="A79" s="46" t="s">
        <v>80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33062.60571715708</v>
      </c>
    </row>
    <row r="81" spans="1:9" ht="12.75">
      <c r="A81" s="1" t="s">
        <v>78</v>
      </c>
      <c r="B81" s="37"/>
      <c r="C81" s="37">
        <v>0.058</v>
      </c>
      <c r="D81" s="1"/>
      <c r="E81" s="1"/>
      <c r="F81" s="32">
        <f>F80*5.8%</f>
        <v>1917.6311315951104</v>
      </c>
      <c r="I81" s="7"/>
    </row>
    <row r="82" spans="1:6" ht="15">
      <c r="A82" s="12" t="s">
        <v>33</v>
      </c>
      <c r="B82" s="12"/>
      <c r="C82" s="12"/>
      <c r="D82" s="12"/>
      <c r="E82" s="12"/>
      <c r="F82" s="36">
        <f>F80+F81</f>
        <v>34980.23684875219</v>
      </c>
    </row>
    <row r="83" spans="2:6" ht="12.75">
      <c r="B83" s="38" t="s">
        <v>66</v>
      </c>
      <c r="C83" s="39" t="s">
        <v>67</v>
      </c>
      <c r="D83" s="22" t="s">
        <v>68</v>
      </c>
      <c r="E83" s="22" t="s">
        <v>69</v>
      </c>
      <c r="F83" s="42" t="s">
        <v>136</v>
      </c>
    </row>
    <row r="84" spans="1:6" ht="12.75">
      <c r="A84" s="13"/>
      <c r="B84" s="40">
        <v>42552</v>
      </c>
      <c r="C84" s="41">
        <v>124641</v>
      </c>
      <c r="D84" s="43">
        <f>F44</f>
        <v>42380.41</v>
      </c>
      <c r="E84" s="43">
        <f>F82</f>
        <v>34980.23684875219</v>
      </c>
      <c r="F84" s="44">
        <f>C84+D84-E84</f>
        <v>132041.1731512478</v>
      </c>
    </row>
    <row r="86" spans="1:6" ht="13.5" thickBot="1">
      <c r="A86" t="s">
        <v>117</v>
      </c>
      <c r="C86" s="54">
        <v>42552</v>
      </c>
      <c r="D86" s="8" t="s">
        <v>118</v>
      </c>
      <c r="E86" s="54">
        <v>42582</v>
      </c>
      <c r="F86" t="s">
        <v>119</v>
      </c>
    </row>
    <row r="87" spans="1:7" ht="13.5" thickBot="1">
      <c r="A87" t="s">
        <v>120</v>
      </c>
      <c r="F87" s="55">
        <f>E84</f>
        <v>34980.23684875219</v>
      </c>
      <c r="G87" t="s">
        <v>14</v>
      </c>
    </row>
    <row r="88" ht="12.75">
      <c r="A88" t="s">
        <v>121</v>
      </c>
    </row>
    <row r="89" ht="12.75">
      <c r="A89" t="s">
        <v>122</v>
      </c>
    </row>
    <row r="90" ht="12.75">
      <c r="A90" t="s">
        <v>123</v>
      </c>
    </row>
    <row r="91" ht="12.75">
      <c r="A91" t="s">
        <v>124</v>
      </c>
    </row>
    <row r="92" ht="12.75">
      <c r="A92" t="s">
        <v>125</v>
      </c>
    </row>
    <row r="93" ht="12.75">
      <c r="A93" t="s">
        <v>126</v>
      </c>
    </row>
    <row r="94" ht="12.75">
      <c r="A94" t="s">
        <v>127</v>
      </c>
    </row>
    <row r="96" ht="12.75">
      <c r="B96" t="s">
        <v>128</v>
      </c>
    </row>
    <row r="98" ht="12.75">
      <c r="A98" t="s">
        <v>129</v>
      </c>
    </row>
    <row r="101" ht="12.75">
      <c r="A101" t="s">
        <v>130</v>
      </c>
    </row>
    <row r="103" ht="12.75">
      <c r="A103" t="s">
        <v>131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2013-11-05T08:38:15Z</cp:lastPrinted>
  <dcterms:created xsi:type="dcterms:W3CDTF">2008-08-18T07:30:19Z</dcterms:created>
  <dcterms:modified xsi:type="dcterms:W3CDTF">2016-09-21T11:28:20Z</dcterms:modified>
  <cp:category/>
  <cp:version/>
  <cp:contentType/>
  <cp:contentStatus/>
</cp:coreProperties>
</file>