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<sst xmlns="http://schemas.openxmlformats.org/spreadsheetml/2006/main" count="182" uniqueCount="155">
  <si>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</si>
  <si>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</si>
  <si>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</si>
  <si>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</si>
  <si>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</si>
  <si>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</si>
  <si>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</si>
  <si>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</si>
  <si>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</si>
  <si>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</si>
  <si>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</si>
  <si>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</si>
  <si>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</si>
  <si>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</si>
  <si>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</si>
  <si>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</si>
  <si>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</si>
  <si>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</si>
  <si>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</si>
  <si>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</si>
  <si>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</si>
  <si>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</si>
  <si>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</si>
  <si>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</si>
  <si>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</si>
  <si>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</si>
  <si>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</si>
  <si>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</si>
  <si>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</si>
  <si>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</si>
  <si>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</si>
  <si>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</si>
  <si>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</si>
  <si>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</si>
  <si>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</si>
  <si>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</si>
  <si>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</si>
  <si>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</si>
  <si>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</si>
  <si>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</si>
  <si>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</si>
  <si>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</si>
  <si>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</si>
  <si>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</si>
  <si>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</si>
  <si>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</si>
  <si>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</si>
  <si>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</si>
  <si>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</si>
  <si>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</si>
  <si>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</si>
  <si>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</si>
  <si>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</si>
  <si>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</si>
  <si>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</si>
  <si>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</si>
  <si>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</si>
  <si>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</si>
  <si>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</si>
  <si>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</si>
  <si>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</si>
  <si>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</si>
  <si>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</si>
  <si>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</si>
  <si>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</si>
  <si>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</si>
  <si>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</si>
  <si>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</si>
  <si>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</si>
  <si>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</si>
  <si>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</si>
  <si>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</si>
  <si>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</si>
  <si>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</si>
  <si>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</si>
  <si>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</si>
  <si>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</si>
  <si>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</si>
  <si>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</si>
  <si>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</si>
  <si>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</si>
  <si>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</si>
  <si>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</si>
  <si>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</si>
  <si>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</si>
  <si>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</si>
  <si>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</si>
  <si>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</si>
  <si>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</si>
  <si>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</si>
  <si>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</si>
  <si>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</si>
  <si>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</si>
  <si>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</si>
  <si>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</si>
  <si>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</si>
  <si>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</si>
  <si>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</si>
  <si>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</si>
  <si>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</si>
  <si>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</si>
  <si>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</si>
  <si>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</si>
  <si>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</si>
  <si>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</si>
  <si>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</si>
  <si>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</si>
  <si>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</si>
  <si>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</si>
  <si>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</si>
  <si>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</si>
  <si>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</si>
  <si>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</si>
  <si>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</si>
  <si>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</si>
  <si>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</si>
  <si>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</si>
  <si>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</si>
  <si>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</si>
  <si>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</si>
  <si>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</si>
  <si>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</si>
  <si>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</si>
  <si>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</si>
  <si>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</si>
  <si>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</si>
  <si>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</si>
  <si>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</si>
  <si>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смена вентиля д 15 (1шт) п-д4 подвал</t>
  </si>
  <si>
    <t>вентиль д 15</t>
  </si>
  <si>
    <t>1шт</t>
  </si>
  <si>
    <t>бочонок 15</t>
  </si>
  <si>
    <t xml:space="preserve">смена вентиля д 25 (1шт) п-д1 </t>
  </si>
  <si>
    <t>вентиль д 25</t>
  </si>
  <si>
    <t>бочонок 25</t>
  </si>
  <si>
    <t>диск</t>
  </si>
  <si>
    <t>смена труб д 20 на п.пр. (2мп) кв.37</t>
  </si>
  <si>
    <t>труба д 20 п.пр.</t>
  </si>
  <si>
    <t>2мп</t>
  </si>
  <si>
    <t>уголок 20</t>
  </si>
  <si>
    <t>2шт</t>
  </si>
  <si>
    <t>муфта нер. Д 20</t>
  </si>
  <si>
    <t>смена ламп (12шт) п-д1,3,4</t>
  </si>
  <si>
    <t>лампа</t>
  </si>
  <si>
    <t>12шт</t>
  </si>
  <si>
    <t>октября</t>
  </si>
  <si>
    <t>за октябрь 2016 г.</t>
  </si>
  <si>
    <t>ост.на 01.11</t>
  </si>
  <si>
    <t>спил деревьев с распиловкой сучъев п-д1</t>
  </si>
  <si>
    <t>вышка</t>
  </si>
  <si>
    <t>1 час</t>
  </si>
  <si>
    <t>смена ламп (10шт) п-д4,5</t>
  </si>
  <si>
    <t>10шт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</si>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</sst>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6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2">
      <selection activeCell="K30" sqref="K30:M3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10</v>
      </c>
      <c r="K2" s="5" t="s">
        <v>146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145</v>
      </c>
      <c r="G5" s="8" t="s">
        <v>88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5">
        <f>L6*114.3*1.202</f>
        <v>0</v>
      </c>
    </row>
    <row r="7" spans="2:13" ht="12.75">
      <c r="B7" t="s">
        <v>90</v>
      </c>
      <c r="C7" s="1" t="s">
        <v>91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3.31</v>
      </c>
      <c r="M13" s="45">
        <f t="shared" si="0"/>
        <v>454.7562659999999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81</v>
      </c>
      <c r="L17" s="21">
        <v>12.5</v>
      </c>
      <c r="M17" s="45">
        <f t="shared" si="0"/>
        <v>1717.3574999999998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309.12435</v>
      </c>
    </row>
    <row r="19" spans="1:13" ht="12.75">
      <c r="A19" t="s">
        <v>102</v>
      </c>
      <c r="J19" s="16" t="s">
        <v>80</v>
      </c>
      <c r="K19" s="18" t="s">
        <v>57</v>
      </c>
      <c r="L19" s="23">
        <v>0.5</v>
      </c>
      <c r="M19" s="45">
        <f t="shared" si="0"/>
        <v>68.6943</v>
      </c>
    </row>
    <row r="20" spans="1:13" ht="12.75">
      <c r="A20" t="s">
        <v>103</v>
      </c>
      <c r="J20" s="20"/>
      <c r="K20" s="27" t="s">
        <v>58</v>
      </c>
      <c r="L20" s="28">
        <f>SUM(L6:L19)</f>
        <v>18.560000000000002</v>
      </c>
      <c r="M20" s="34">
        <f>SUM(M6:M19)</f>
        <v>2549.932416</v>
      </c>
    </row>
    <row r="21" spans="1:11" ht="12.75">
      <c r="A21" t="s">
        <v>127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128</v>
      </c>
      <c r="L24" s="25">
        <v>0.81</v>
      </c>
      <c r="M24" s="33">
        <f>L24*114.3*1.202*1.15</f>
        <v>127.97748089999997</v>
      </c>
    </row>
    <row r="25" spans="1:13" ht="12.75">
      <c r="A25" t="s">
        <v>107</v>
      </c>
      <c r="J25" s="20">
        <v>2</v>
      </c>
      <c r="K25" s="20" t="s">
        <v>132</v>
      </c>
      <c r="L25" s="45">
        <v>1.03</v>
      </c>
      <c r="M25" s="33">
        <f aca="true" t="shared" si="1" ref="M25:M35">L25*114.3*1.202*1.15</f>
        <v>162.73679669999999</v>
      </c>
    </row>
    <row r="26" spans="1:13" ht="12.75">
      <c r="A26" t="s">
        <v>108</v>
      </c>
      <c r="J26" s="20">
        <v>3</v>
      </c>
      <c r="K26" s="20" t="s">
        <v>136</v>
      </c>
      <c r="L26" s="25">
        <f>0.02*224.9</f>
        <v>4.498</v>
      </c>
      <c r="M26" s="33">
        <f t="shared" si="1"/>
        <v>710.6700112199999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J27" s="20">
        <v>4</v>
      </c>
      <c r="K27" s="20" t="s">
        <v>142</v>
      </c>
      <c r="L27" s="25">
        <f>0.12*7.1</f>
        <v>0.852</v>
      </c>
      <c r="M27" s="33">
        <f t="shared" si="1"/>
        <v>134.61335028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148</v>
      </c>
      <c r="L28" s="25">
        <v>8.15</v>
      </c>
      <c r="M28" s="33">
        <f t="shared" si="1"/>
        <v>1287.6746535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151</v>
      </c>
      <c r="L29" s="25">
        <f>0.1*7.1</f>
        <v>0.71</v>
      </c>
      <c r="M29" s="33">
        <f t="shared" si="1"/>
        <v>112.17779189999997</v>
      </c>
    </row>
    <row r="30" spans="10:13" ht="12.75">
      <c r="J30" s="20">
        <v>7</v>
      </c>
      <c r="K30" s="20" t="s">
        <v>153</v>
      </c>
      <c r="L30" s="25"/>
      <c r="M30" s="33">
        <v>52.94</v>
      </c>
    </row>
    <row r="31" spans="2:13" ht="12.75">
      <c r="B31" t="s">
        <v>0</v>
      </c>
      <c r="J31" s="20">
        <v>8</v>
      </c>
      <c r="K31" s="20" t="s">
        <v>154</v>
      </c>
      <c r="L31" s="25"/>
      <c r="M31" s="33">
        <v>11.76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16.05</v>
      </c>
      <c r="M36" s="34">
        <f>SUM(M24:M35)</f>
        <v>2600.5500845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40349.39</v>
      </c>
      <c r="J40" s="20">
        <v>1</v>
      </c>
      <c r="K40" s="20" t="s">
        <v>129</v>
      </c>
      <c r="L40" s="52" t="s">
        <v>130</v>
      </c>
      <c r="M40" s="25">
        <v>213.16</v>
      </c>
    </row>
    <row r="41" spans="1:13" ht="12.75">
      <c r="A41" t="s">
        <v>7</v>
      </c>
      <c r="F41" s="5">
        <v>35502.2</v>
      </c>
      <c r="J41" s="20">
        <v>2</v>
      </c>
      <c r="K41" s="20" t="s">
        <v>131</v>
      </c>
      <c r="L41" s="25" t="s">
        <v>130</v>
      </c>
      <c r="M41" s="25">
        <v>40.32</v>
      </c>
    </row>
    <row r="42" spans="2:13" ht="12.75">
      <c r="B42" t="s">
        <v>8</v>
      </c>
      <c r="F42" s="9">
        <f>F41/F40</f>
        <v>0.8798695593663249</v>
      </c>
      <c r="J42" s="20">
        <v>3</v>
      </c>
      <c r="K42" s="20" t="s">
        <v>133</v>
      </c>
      <c r="L42" s="25" t="s">
        <v>130</v>
      </c>
      <c r="M42" s="25">
        <v>525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134</v>
      </c>
      <c r="L43" s="25" t="s">
        <v>130</v>
      </c>
      <c r="M43" s="25">
        <v>45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36402.2</v>
      </c>
      <c r="J44" s="20">
        <v>5</v>
      </c>
      <c r="K44" s="20" t="s">
        <v>135</v>
      </c>
      <c r="L44" s="25" t="s">
        <v>130</v>
      </c>
      <c r="M44" s="25">
        <v>23.94</v>
      </c>
    </row>
    <row r="45" spans="10:13" ht="12.75">
      <c r="J45" s="20">
        <v>6</v>
      </c>
      <c r="K45" s="20" t="s">
        <v>137</v>
      </c>
      <c r="L45" s="25" t="s">
        <v>138</v>
      </c>
      <c r="M45" s="25">
        <f>2*92</f>
        <v>184</v>
      </c>
    </row>
    <row r="46" spans="2:13" ht="12.75">
      <c r="B46" s="1" t="s">
        <v>10</v>
      </c>
      <c r="C46" s="1"/>
      <c r="J46" s="20">
        <v>7</v>
      </c>
      <c r="K46" s="20" t="s">
        <v>139</v>
      </c>
      <c r="L46" s="25" t="s">
        <v>140</v>
      </c>
      <c r="M46" s="25">
        <f>2*7</f>
        <v>14</v>
      </c>
    </row>
    <row r="47" spans="10:13" ht="12.75">
      <c r="J47" s="20">
        <v>8</v>
      </c>
      <c r="K47" s="20" t="s">
        <v>141</v>
      </c>
      <c r="L47" s="25" t="s">
        <v>140</v>
      </c>
      <c r="M47" s="25">
        <f>2*96</f>
        <v>192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143</v>
      </c>
      <c r="L48" s="25" t="s">
        <v>144</v>
      </c>
      <c r="M48" s="25">
        <f>12*13.89</f>
        <v>166.68</v>
      </c>
    </row>
    <row r="49" spans="1:13" ht="12.75">
      <c r="A49" t="s">
        <v>12</v>
      </c>
      <c r="F49" s="11">
        <v>5781.62</v>
      </c>
      <c r="J49" s="20">
        <v>10</v>
      </c>
      <c r="K49" s="20" t="s">
        <v>149</v>
      </c>
      <c r="L49" s="25" t="s">
        <v>150</v>
      </c>
      <c r="M49" s="25">
        <v>1100</v>
      </c>
    </row>
    <row r="50" spans="1:13" ht="12.75">
      <c r="A50" s="6" t="s">
        <v>15</v>
      </c>
      <c r="F50" s="11">
        <f>(1353)*1.202</f>
        <v>1626.306</v>
      </c>
      <c r="J50" s="20">
        <v>11</v>
      </c>
      <c r="K50" s="20" t="s">
        <v>143</v>
      </c>
      <c r="L50" s="25" t="s">
        <v>152</v>
      </c>
      <c r="M50" s="25">
        <f>10*13.35</f>
        <v>133.5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F49+F50+F51</f>
        <v>7407.9259999999995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5587.005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5587.005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1">
        <v>166649</v>
      </c>
      <c r="D58">
        <v>228935.4</v>
      </c>
      <c r="E58">
        <v>3156.5</v>
      </c>
      <c r="F58" s="35">
        <f>C58/D58*E58</f>
        <v>2297.7117933705317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2549.932416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2600.5500845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v>0</v>
      </c>
      <c r="J61" s="20"/>
      <c r="K61" s="20"/>
      <c r="L61" s="31" t="s">
        <v>65</v>
      </c>
      <c r="M61" s="28">
        <f>SUM(M40:M60)</f>
        <v>2637.6000000000004</v>
      </c>
    </row>
    <row r="62" spans="1:6" ht="12.75">
      <c r="A62" t="s">
        <v>22</v>
      </c>
      <c r="F62" s="5">
        <f>M61</f>
        <v>2637.6000000000004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3156.5</v>
      </c>
      <c r="C65" t="s">
        <v>13</v>
      </c>
      <c r="D65" s="11">
        <v>0.5</v>
      </c>
      <c r="E65" t="s">
        <v>14</v>
      </c>
      <c r="F65" s="5">
        <f>B65*D65</f>
        <v>1578.25</v>
      </c>
    </row>
    <row r="66" spans="1:6" ht="12.75">
      <c r="A66" s="47" t="s">
        <v>78</v>
      </c>
      <c r="B66" s="47"/>
      <c r="C66" s="47"/>
      <c r="D66" s="50"/>
      <c r="E66" s="47"/>
      <c r="F66" s="48">
        <v>0</v>
      </c>
    </row>
    <row r="67" spans="1:6" ht="12.75">
      <c r="A67" s="47" t="s">
        <v>84</v>
      </c>
      <c r="B67" s="47"/>
      <c r="C67" s="47"/>
      <c r="D67" s="50">
        <v>0</v>
      </c>
      <c r="E67" s="47"/>
      <c r="F67" s="48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11664.044293870533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0.18</v>
      </c>
      <c r="E70" t="s">
        <v>14</v>
      </c>
      <c r="F70" s="11">
        <f>B70*D70</f>
        <v>568.17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1.62</v>
      </c>
      <c r="E73" t="s">
        <v>14</v>
      </c>
      <c r="F73" s="11">
        <f>B73*D73</f>
        <v>5113.530000000001</v>
      </c>
    </row>
    <row r="74" spans="1:6" ht="12.75">
      <c r="A74" s="4" t="s">
        <v>29</v>
      </c>
      <c r="F74" s="32">
        <f>F70+F73</f>
        <v>5681.700000000001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2.7</v>
      </c>
      <c r="E77" t="s">
        <v>14</v>
      </c>
      <c r="F77" s="5">
        <f>B77*D77</f>
        <v>8522.550000000001</v>
      </c>
    </row>
    <row r="78" spans="1:6" ht="12.75">
      <c r="A78" s="4" t="s">
        <v>32</v>
      </c>
      <c r="F78" s="8">
        <f>SUM(F77)</f>
        <v>8522.550000000001</v>
      </c>
    </row>
    <row r="79" spans="1:6" ht="12.75">
      <c r="A79" s="46" t="s">
        <v>77</v>
      </c>
      <c r="B79" s="47"/>
      <c r="C79" s="47"/>
      <c r="D79" s="48">
        <v>0</v>
      </c>
      <c r="E79" s="47"/>
      <c r="F79" s="49">
        <f>D79*E33</f>
        <v>0</v>
      </c>
    </row>
    <row r="80" spans="1:6" ht="12.75">
      <c r="A80" s="1" t="s">
        <v>33</v>
      </c>
      <c r="B80" s="1"/>
      <c r="F80" s="32">
        <f>F52+F56+F68+F74+F78+F79</f>
        <v>38863.225293870535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2254.067067044491</v>
      </c>
      <c r="I81" s="7"/>
    </row>
    <row r="82" spans="1:6" ht="15">
      <c r="A82" s="12" t="s">
        <v>35</v>
      </c>
      <c r="B82" s="12"/>
      <c r="C82" s="12"/>
      <c r="D82" s="12"/>
      <c r="E82" s="12"/>
      <c r="F82" s="42">
        <f>F80+F81</f>
        <v>41117.292360915024</v>
      </c>
    </row>
    <row r="83" spans="2:6" ht="12.75">
      <c r="B83" s="37" t="s">
        <v>68</v>
      </c>
      <c r="C83" s="38" t="s">
        <v>69</v>
      </c>
      <c r="D83" s="22" t="s">
        <v>70</v>
      </c>
      <c r="E83" s="22" t="s">
        <v>71</v>
      </c>
      <c r="F83" s="41" t="s">
        <v>147</v>
      </c>
    </row>
    <row r="84" spans="1:6" ht="12.75">
      <c r="A84" s="13"/>
      <c r="B84" s="39">
        <v>42644</v>
      </c>
      <c r="C84" s="40">
        <v>-3047</v>
      </c>
      <c r="D84" s="43">
        <f>F44</f>
        <v>36402.2</v>
      </c>
      <c r="E84" s="43">
        <f>F82</f>
        <v>41117.292360915024</v>
      </c>
      <c r="F84" s="44">
        <f>C84+D84-E84</f>
        <v>-7762.092360915027</v>
      </c>
    </row>
    <row r="86" spans="1:6" ht="13.5" thickBot="1">
      <c r="A86" t="s">
        <v>112</v>
      </c>
      <c r="C86" s="54">
        <v>42644</v>
      </c>
      <c r="D86" s="8" t="s">
        <v>113</v>
      </c>
      <c r="E86" s="54">
        <v>42674</v>
      </c>
      <c r="F86" t="s">
        <v>114</v>
      </c>
    </row>
    <row r="87" spans="1:7" ht="13.5" thickBot="1">
      <c r="A87" t="s">
        <v>115</v>
      </c>
      <c r="F87" s="55">
        <f>E84</f>
        <v>41117.292360915024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2017-01-20T09:28:16Z</dcterms:modified>
  <cp:category/>
  <cp:version/>
  <cp:contentType/>
  <cp:contentStatus/>
</cp:coreProperties>
</file>