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<sst xmlns="http://schemas.openxmlformats.org/spreadsheetml/2006/main" count="172" uniqueCount="149">
  <si>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</si>
  <si>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</si>
  <si>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</si>
  <si>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</si>
  <si>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</si>
  <si>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</si>
  <si>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</si>
  <si>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</si>
  <si>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</si>
  <si>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</si>
  <si>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</si>
  <si>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</si>
  <si>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</si>
  <si>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</si>
  <si>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</si>
  <si>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</si>
  <si>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</si>
  <si>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</si>
  <si>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</si>
  <si>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</si>
  <si>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</si>
  <si>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</si>
  <si>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</si>
  <si>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</si>
  <si>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</si>
  <si>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</si>
  <si>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</si>
  <si>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</si>
  <si>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</si>
  <si>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</si>
  <si>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</si>
  <si>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</si>
  <si>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</si>
  <si>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</si>
  <si>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</si>
  <si>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</si>
  <si>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</si>
  <si>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</si>
  <si>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</si>
  <si>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</si>
  <si>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</si>
  <si>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</si>
  <si>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</si>
  <si>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</si>
  <si>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</si>
  <si>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</si>
  <si>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</si>
  <si>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</si>
  <si>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</si>
  <si>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</si>
  <si>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</si>
  <si>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</si>
  <si>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</si>
  <si>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</si>
  <si>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</si>
  <si>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</si>
  <si>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</si>
  <si>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</si>
  <si>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</si>
  <si>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</si>
  <si>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</si>
  <si>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</si>
  <si>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</si>
  <si>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</si>
  <si>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</si>
  <si>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</si>
  <si>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</si>
  <si>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</si>
  <si>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</si>
  <si>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</si>
  <si>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</si>
  <si>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</si>
  <si>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</si>
  <si>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</si>
  <si>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</si>
  <si>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</si>
  <si>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</si>
  <si>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</si>
  <si>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</si>
  <si>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</si>
  <si>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</si>
  <si>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</si>
  <si>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</si>
  <si>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</si>
  <si>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</si>
  <si>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</si>
  <si>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</si>
  <si>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</si>
  <si>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</si>
  <si>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</si>
  <si>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</si>
  <si>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</si>
  <si>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</si>
  <si>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</si>
  <si>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</si>
  <si>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</si>
  <si>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</si>
  <si>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</si>
  <si>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</si>
  <si>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</si>
  <si>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</si>
  <si>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</si>
  <si>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</si>
  <si>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</si>
  <si>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</si>
  <si>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</si>
  <si>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</si>
  <si>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</si>
  <si>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</si>
  <si>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</si>
  <si>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</si>
  <si>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</si>
  <si>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</si>
  <si>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</si>
  <si>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</si>
  <si>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</si>
  <si>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</si>
  <si>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</si>
  <si>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</si>
  <si>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</si>
  <si>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</si>
  <si>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</si>
  <si>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</si>
  <si>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</si>
  <si>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</si>
  <si>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</si>
  <si>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</si>
  <si>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</si>
  <si>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</si>
  <si>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</si>
  <si>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октября</t>
  </si>
  <si>
    <t>за октябрь 2016 г.</t>
  </si>
  <si>
    <t>ост.на 01.11</t>
  </si>
  <si>
    <t>ремонт кровли (200м2)</t>
  </si>
  <si>
    <t>эластобит</t>
  </si>
  <si>
    <t>20 рул.</t>
  </si>
  <si>
    <t>54кг</t>
  </si>
  <si>
    <t>прочистка вентканалов кв.34,31,42</t>
  </si>
  <si>
    <t>газ-пропан</t>
  </si>
  <si>
    <t>устройство стяжек (вх.группы) п-д5</t>
  </si>
  <si>
    <t>цемент</t>
  </si>
  <si>
    <t>100кг</t>
  </si>
  <si>
    <t>сухая смесь</t>
  </si>
  <si>
    <t>200кг</t>
  </si>
  <si>
    <t xml:space="preserve">смена ламп (5шт) </t>
  </si>
  <si>
    <t>лампа</t>
  </si>
  <si>
    <t>5шт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</si>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</sst>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3">
      <selection activeCell="K28" sqref="K28:M29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10</v>
      </c>
      <c r="K1" t="s">
        <v>67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130</v>
      </c>
      <c r="G4" s="8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92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3.72</v>
      </c>
      <c r="M13" s="34">
        <f t="shared" si="0"/>
        <v>511.085592</v>
      </c>
    </row>
    <row r="14" spans="1:13" ht="12.75">
      <c r="A14" t="s">
        <v>98</v>
      </c>
      <c r="J14" s="20">
        <v>5</v>
      </c>
      <c r="K14" s="19" t="s">
        <v>50</v>
      </c>
      <c r="L14" s="25">
        <v>8.13</v>
      </c>
      <c r="M14" s="34">
        <f t="shared" si="0"/>
        <v>1116.969318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12.5</v>
      </c>
      <c r="M17" s="34">
        <f t="shared" si="0"/>
        <v>1717.3574999999998</v>
      </c>
    </row>
    <row r="18" spans="1:13" ht="12.75">
      <c r="A18" t="s">
        <v>102</v>
      </c>
      <c r="J18" s="15" t="s">
        <v>56</v>
      </c>
      <c r="K18" s="26" t="s">
        <v>55</v>
      </c>
      <c r="L18" s="21">
        <v>2.25</v>
      </c>
      <c r="M18" s="34">
        <f t="shared" si="0"/>
        <v>309.12435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129</v>
      </c>
      <c r="J20" s="20"/>
      <c r="K20" s="27" t="s">
        <v>58</v>
      </c>
      <c r="L20" s="28">
        <f>SUM(L6:L19)</f>
        <v>27.1</v>
      </c>
      <c r="M20" s="33">
        <f>SUM(M6:M19)</f>
        <v>3723.23106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133</v>
      </c>
      <c r="L24" s="34">
        <f>2*146.47</f>
        <v>292.94</v>
      </c>
      <c r="M24" s="32">
        <f>L24*114.3*1.202*1.15</f>
        <v>46283.608956599994</v>
      </c>
    </row>
    <row r="25" spans="1:13" ht="12.75">
      <c r="A25" t="s">
        <v>108</v>
      </c>
      <c r="J25" s="20">
        <v>2</v>
      </c>
      <c r="K25" s="20" t="s">
        <v>137</v>
      </c>
      <c r="L25" s="34">
        <f>0.35*18.7</f>
        <v>6.544999999999999</v>
      </c>
      <c r="M25" s="32">
        <f>L25*114.3*1.202*1.15</f>
        <v>1034.0896450499997</v>
      </c>
    </row>
    <row r="26" spans="1:13" ht="12.75">
      <c r="A26" t="s">
        <v>109</v>
      </c>
      <c r="J26" s="20">
        <v>3</v>
      </c>
      <c r="K26" s="20" t="s">
        <v>139</v>
      </c>
      <c r="L26" s="48">
        <v>10.15</v>
      </c>
      <c r="M26" s="32">
        <f>L26*114.3*1.202*1.15</f>
        <v>1603.6684334999998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J27" s="20">
        <v>4</v>
      </c>
      <c r="K27" s="47" t="s">
        <v>144</v>
      </c>
      <c r="L27" s="34">
        <v>0.35</v>
      </c>
      <c r="M27" s="32">
        <f aca="true" t="shared" si="1" ref="M27:M37">L27*114.3*1.202*1.15</f>
        <v>55.29891149999999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147</v>
      </c>
      <c r="L28" s="34"/>
      <c r="M28" s="32">
        <v>52.94</v>
      </c>
    </row>
    <row r="29" spans="10:13" ht="12.75">
      <c r="J29" s="20">
        <v>6</v>
      </c>
      <c r="K29" s="20" t="s">
        <v>148</v>
      </c>
      <c r="L29" s="34"/>
      <c r="M29" s="32">
        <v>11.76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309.985</v>
      </c>
      <c r="M38" s="33">
        <f>SUM(M24:M37)</f>
        <v>49041.36594665</v>
      </c>
    </row>
    <row r="39" spans="1:11" ht="12.75">
      <c r="A39" s="2" t="s">
        <v>6</v>
      </c>
      <c r="F39" s="11">
        <v>44285.12</v>
      </c>
      <c r="K39" s="1" t="s">
        <v>62</v>
      </c>
    </row>
    <row r="40" spans="1:13" ht="12.75">
      <c r="A40" t="s">
        <v>7</v>
      </c>
      <c r="F40" s="5">
        <v>43020.8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0.9714504555932105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128</v>
      </c>
      <c r="F42" s="5">
        <f>250+400+250</f>
        <v>900</v>
      </c>
      <c r="J42" s="20">
        <v>1</v>
      </c>
      <c r="K42" s="20" t="s">
        <v>134</v>
      </c>
      <c r="L42" s="25" t="s">
        <v>135</v>
      </c>
      <c r="M42" s="34">
        <f>20*870</f>
        <v>17400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43920.8</v>
      </c>
      <c r="J43" s="20">
        <v>2</v>
      </c>
      <c r="K43" s="20" t="s">
        <v>138</v>
      </c>
      <c r="L43" s="25" t="s">
        <v>136</v>
      </c>
      <c r="M43" s="25">
        <f>54*52.21</f>
        <v>2819.34</v>
      </c>
    </row>
    <row r="44" spans="10:13" ht="12.75">
      <c r="J44" s="20">
        <v>3</v>
      </c>
      <c r="K44" s="20" t="s">
        <v>140</v>
      </c>
      <c r="L44" s="25" t="s">
        <v>141</v>
      </c>
      <c r="M44" s="34">
        <f>100*4.99</f>
        <v>499</v>
      </c>
    </row>
    <row r="45" spans="2:13" ht="12.75">
      <c r="B45" s="1" t="s">
        <v>10</v>
      </c>
      <c r="C45" s="1"/>
      <c r="J45" s="20">
        <v>4</v>
      </c>
      <c r="K45" s="20" t="s">
        <v>142</v>
      </c>
      <c r="L45" s="25" t="s">
        <v>143</v>
      </c>
      <c r="M45" s="25">
        <f>200*2.68</f>
        <v>536</v>
      </c>
    </row>
    <row r="46" spans="10:13" ht="12.75">
      <c r="J46" s="20">
        <v>5</v>
      </c>
      <c r="K46" s="20" t="s">
        <v>145</v>
      </c>
      <c r="L46" s="25" t="s">
        <v>146</v>
      </c>
      <c r="M46" s="25">
        <f>5*13.35</f>
        <v>66.75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v>4777.95</v>
      </c>
      <c r="J48" s="20">
        <v>7</v>
      </c>
      <c r="K48" s="20"/>
      <c r="L48" s="25"/>
      <c r="M48" s="25"/>
    </row>
    <row r="49" spans="1:13" ht="12.75">
      <c r="A49" s="6" t="s">
        <v>15</v>
      </c>
      <c r="F49" s="5">
        <f>(2400+160)*1.202</f>
        <v>3077.12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7855.07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1.77</v>
      </c>
      <c r="E53" t="s">
        <v>14</v>
      </c>
      <c r="F53" s="11">
        <f>E32*D53</f>
        <v>6134.112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6134.112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166649</v>
      </c>
      <c r="D57">
        <v>228935.4</v>
      </c>
      <c r="E57">
        <v>3465.6</v>
      </c>
      <c r="F57" s="35">
        <f>C57/D57*E57</f>
        <v>2522.715029654654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3723.23106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49041.36594665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0</v>
      </c>
      <c r="J60" s="20"/>
      <c r="K60" s="20"/>
      <c r="L60" s="30" t="s">
        <v>65</v>
      </c>
      <c r="M60" s="33">
        <f>SUM(M42:M59)</f>
        <v>21321.09</v>
      </c>
    </row>
    <row r="61" spans="1:6" ht="12.75">
      <c r="A61" t="s">
        <v>22</v>
      </c>
      <c r="F61" s="11">
        <f>M60</f>
        <v>21321.09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0.5</v>
      </c>
      <c r="E64" t="s">
        <v>14</v>
      </c>
      <c r="F64" s="11">
        <f>B64*D64</f>
        <v>1732.8</v>
      </c>
    </row>
    <row r="65" spans="1:6" ht="12.75">
      <c r="A65" s="52" t="s">
        <v>75</v>
      </c>
      <c r="B65" s="52"/>
      <c r="C65" s="52"/>
      <c r="D65" s="53"/>
      <c r="E65" s="52"/>
      <c r="F65" s="53">
        <v>0</v>
      </c>
    </row>
    <row r="66" spans="1:6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78341.20203630466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0.18</v>
      </c>
      <c r="E69" t="s">
        <v>14</v>
      </c>
      <c r="F69" s="11">
        <f>B69*D69</f>
        <v>623.808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1.62</v>
      </c>
      <c r="E72" t="s">
        <v>14</v>
      </c>
      <c r="F72" s="11">
        <f>B72*D72</f>
        <v>5614.272</v>
      </c>
    </row>
    <row r="73" spans="1:6" ht="12.75">
      <c r="A73" s="4" t="s">
        <v>29</v>
      </c>
      <c r="F73" s="31">
        <f>F69+F72</f>
        <v>6238.08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2.7</v>
      </c>
      <c r="E76" t="s">
        <v>14</v>
      </c>
      <c r="F76" s="11">
        <f>B76*D76</f>
        <v>9357.12</v>
      </c>
    </row>
    <row r="77" spans="1:6" ht="12.75">
      <c r="A77" s="4" t="s">
        <v>32</v>
      </c>
      <c r="F77" s="31">
        <f>SUM(F76)</f>
        <v>9357.12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107925.58403630466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6259.68387410567</v>
      </c>
    </row>
    <row r="81" spans="1:9" ht="15">
      <c r="A81" s="12" t="s">
        <v>35</v>
      </c>
      <c r="B81" s="12"/>
      <c r="C81" s="12"/>
      <c r="D81" s="12"/>
      <c r="E81" s="12"/>
      <c r="F81" s="36">
        <f>F79+F80</f>
        <v>114185.26791041033</v>
      </c>
      <c r="I81" s="7"/>
    </row>
    <row r="82" spans="2:6" ht="12.75">
      <c r="B82" s="38" t="s">
        <v>68</v>
      </c>
      <c r="C82" s="39" t="s">
        <v>69</v>
      </c>
      <c r="D82" s="22" t="s">
        <v>70</v>
      </c>
      <c r="E82" s="22" t="s">
        <v>71</v>
      </c>
      <c r="F82" s="42" t="s">
        <v>132</v>
      </c>
    </row>
    <row r="83" spans="1:6" ht="12.75">
      <c r="A83" s="13"/>
      <c r="B83" s="40">
        <v>42644</v>
      </c>
      <c r="C83" s="41">
        <v>-123220</v>
      </c>
      <c r="D83" s="43">
        <f>F43</f>
        <v>43920.8</v>
      </c>
      <c r="E83" s="43">
        <f>F81</f>
        <v>114185.26791041033</v>
      </c>
      <c r="F83" s="44">
        <f>C83+D83-E83</f>
        <v>-193484.4679104103</v>
      </c>
    </row>
    <row r="85" spans="1:6" ht="13.5" thickBot="1">
      <c r="A85" t="s">
        <v>113</v>
      </c>
      <c r="C85" s="55">
        <v>42644</v>
      </c>
      <c r="D85" s="8" t="s">
        <v>114</v>
      </c>
      <c r="E85" s="55">
        <v>42674</v>
      </c>
      <c r="F85" t="s">
        <v>115</v>
      </c>
    </row>
    <row r="86" spans="1:7" ht="13.5" thickBot="1">
      <c r="A86" t="s">
        <v>116</v>
      </c>
      <c r="F86" s="56">
        <f>E83</f>
        <v>114185.26791041033</v>
      </c>
      <c r="G86" t="s">
        <v>14</v>
      </c>
    </row>
    <row r="87" ht="12.75">
      <c r="A87" t="s">
        <v>117</v>
      </c>
    </row>
    <row r="88" ht="12.75">
      <c r="A88" t="s">
        <v>118</v>
      </c>
    </row>
    <row r="89" ht="12.75">
      <c r="A89" t="s">
        <v>119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5" ht="12.75">
      <c r="B95" t="s">
        <v>124</v>
      </c>
    </row>
    <row r="97" ht="12.75">
      <c r="A97" t="s">
        <v>125</v>
      </c>
    </row>
    <row r="100" ht="12.75">
      <c r="A100" t="s">
        <v>126</v>
      </c>
    </row>
    <row r="102" ht="12.75">
      <c r="A102" t="s">
        <v>127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2017-01-21T08:25:37Z</cp:lastPrinted>
  <dcterms:created xsi:type="dcterms:W3CDTF">2008-08-18T07:30:19Z</dcterms:created>
  <dcterms:modified xsi:type="dcterms:W3CDTF">2017-01-21T08:25:38Z</dcterms:modified>
  <cp:category/>
  <cp:version/>
  <cp:contentType/>
  <cp:contentStatus/>
</cp:coreProperties>
</file>