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<sst xmlns="http://schemas.openxmlformats.org/spreadsheetml/2006/main" count="165" uniqueCount="142">
  <si>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</si>
  <si>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</si>
  <si>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</si>
  <si>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</si>
  <si>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</si>
  <si>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</si>
  <si>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</si>
  <si>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</si>
  <si>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</si>
  <si>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</si>
  <si>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</si>
  <si>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</si>
  <si>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</si>
  <si>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</si>
  <si>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</si>
  <si>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</si>
  <si>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</si>
  <si>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</si>
  <si>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</si>
  <si>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</si>
  <si>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</si>
  <si>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</si>
  <si>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</si>
  <si>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</si>
  <si>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</si>
  <si>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</si>
  <si>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</si>
  <si>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</si>
  <si>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</si>
  <si>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</si>
  <si>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</si>
  <si>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</si>
  <si>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</si>
  <si>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</si>
  <si>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</si>
  <si>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</si>
  <si>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</si>
  <si>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</si>
  <si>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</si>
  <si>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</si>
  <si>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</si>
  <si>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</si>
  <si>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</si>
  <si>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</si>
  <si>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</si>
  <si>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</si>
  <si>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</si>
  <si>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</si>
  <si>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</si>
  <si>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</si>
  <si>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</si>
  <si>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</si>
  <si>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</si>
  <si>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</si>
  <si>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</si>
  <si>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</si>
  <si>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</si>
  <si>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</si>
  <si>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</si>
  <si>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</si>
  <si>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</si>
  <si>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</si>
  <si>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</si>
  <si>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</si>
  <si>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</si>
  <si>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</si>
  <si>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</si>
  <si>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</si>
  <si>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</si>
  <si>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</si>
  <si>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</si>
  <si>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</si>
  <si>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</si>
  <si>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</si>
  <si>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</si>
  <si>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</si>
  <si>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</si>
  <si>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</si>
  <si>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</si>
  <si>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</si>
  <si>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</si>
  <si>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</si>
  <si>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</si>
  <si>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</si>
  <si>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</si>
  <si>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</si>
  <si>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</si>
  <si>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</si>
  <si>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</si>
  <si>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</si>
  <si>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</si>
  <si>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</si>
  <si>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</si>
  <si>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</si>
  <si>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</si>
  <si>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</si>
  <si>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</si>
  <si>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</si>
  <si>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</si>
  <si>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</si>
  <si>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</si>
  <si>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</si>
  <si>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</si>
  <si>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</si>
  <si>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</si>
  <si>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</si>
  <si>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</si>
  <si>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</si>
  <si>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</si>
  <si>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</si>
  <si>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</si>
  <si>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</si>
  <si>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</si>
  <si>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</si>
  <si>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</si>
  <si>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</si>
  <si>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</si>
  <si>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</si>
  <si>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</si>
  <si>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</si>
  <si>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</si>
  <si>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</si>
  <si>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</si>
  <si>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</si>
  <si>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</si>
  <si>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</si>
  <si>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</si>
  <si>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</si>
  <si>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</si>
  <si>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мая</t>
  </si>
  <si>
    <t>ост.на 01.06</t>
  </si>
  <si>
    <t xml:space="preserve">                               за   май  2016 г.</t>
  </si>
  <si>
    <t>прочистка канализации п-д3</t>
  </si>
  <si>
    <t>откачка воды из техподполий</t>
  </si>
  <si>
    <t>ремонт подъезда №4</t>
  </si>
  <si>
    <t>материалы для ремонта подъезда 34</t>
  </si>
  <si>
    <t>смена ламп (13шт) п-д1,2</t>
  </si>
  <si>
    <t>лампа</t>
  </si>
  <si>
    <t>13шт</t>
  </si>
  <si>
    <t>смена светильника (1шт) п-д3</t>
  </si>
  <si>
    <t>светильник</t>
  </si>
  <si>
    <t>1шт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</si>
</sst>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  <numFmt numFmtId="172" formatCode="0.00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6">
      <selection activeCell="M43" sqref="M43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5</v>
      </c>
      <c r="K2" t="s">
        <v>131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129</v>
      </c>
      <c r="G5" s="8" t="s">
        <v>88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7">
        <f>L6*114.3*1.202</f>
        <v>0</v>
      </c>
    </row>
    <row r="7" spans="2:13" ht="12.75">
      <c r="B7" t="s">
        <v>90</v>
      </c>
      <c r="C7" s="1" t="s">
        <v>91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3.53</v>
      </c>
      <c r="M13" s="47">
        <f t="shared" si="0"/>
        <v>484.98175799999996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54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101</v>
      </c>
      <c r="J18" s="15" t="s">
        <v>56</v>
      </c>
      <c r="K18" s="26" t="s">
        <v>55</v>
      </c>
      <c r="L18" s="21">
        <v>1.8</v>
      </c>
      <c r="M18" s="47">
        <f t="shared" si="0"/>
        <v>247.29948</v>
      </c>
    </row>
    <row r="19" spans="1:13" ht="12.75">
      <c r="A19" t="s">
        <v>102</v>
      </c>
      <c r="J19" s="16" t="s">
        <v>80</v>
      </c>
      <c r="K19" s="18" t="s">
        <v>57</v>
      </c>
      <c r="L19" s="23">
        <v>0.5</v>
      </c>
      <c r="M19" s="47">
        <f t="shared" si="0"/>
        <v>68.6943</v>
      </c>
    </row>
    <row r="20" spans="1:13" ht="12.75">
      <c r="A20" t="s">
        <v>103</v>
      </c>
      <c r="J20" s="20"/>
      <c r="K20" s="27" t="s">
        <v>58</v>
      </c>
      <c r="L20" s="28">
        <f>SUM(L6:L19)</f>
        <v>5.83</v>
      </c>
      <c r="M20" s="32">
        <f>SUM(M6:M19)</f>
        <v>800.9755379999999</v>
      </c>
    </row>
    <row r="21" spans="1:11" ht="12.75">
      <c r="A21" t="s">
        <v>128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132</v>
      </c>
      <c r="L24" s="25">
        <v>4.83</v>
      </c>
      <c r="M24" s="31">
        <f>L24*114.3*1.202*1.15</f>
        <v>763.1249786999998</v>
      </c>
    </row>
    <row r="25" spans="1:13" ht="12.75">
      <c r="A25" t="s">
        <v>107</v>
      </c>
      <c r="J25" s="20">
        <v>2</v>
      </c>
      <c r="K25" s="20" t="s">
        <v>133</v>
      </c>
      <c r="L25" s="25">
        <v>1.05</v>
      </c>
      <c r="M25" s="31">
        <f aca="true" t="shared" si="1" ref="M25:M35">L25*114.3*1.202*1.15</f>
        <v>165.89673449999998</v>
      </c>
    </row>
    <row r="26" spans="1:13" ht="12.75">
      <c r="A26" t="s">
        <v>108</v>
      </c>
      <c r="J26" s="20">
        <v>3</v>
      </c>
      <c r="K26" s="20" t="s">
        <v>134</v>
      </c>
      <c r="L26" s="25">
        <v>161.62</v>
      </c>
      <c r="M26" s="31">
        <f t="shared" si="1"/>
        <v>25535.4573618</v>
      </c>
    </row>
    <row r="27" spans="1:13" ht="12.75">
      <c r="A27" t="s">
        <v>109</v>
      </c>
      <c r="J27" s="20">
        <v>4</v>
      </c>
      <c r="K27" s="20" t="s">
        <v>136</v>
      </c>
      <c r="L27" s="25">
        <f>0.13*7.1</f>
        <v>0.9229999999999999</v>
      </c>
      <c r="M27" s="31">
        <f t="shared" si="1"/>
        <v>145.83112946999998</v>
      </c>
    </row>
    <row r="28" spans="1:13" ht="12.75">
      <c r="A28" s="52" t="s">
        <v>110</v>
      </c>
      <c r="B28" s="52"/>
      <c r="C28" s="52"/>
      <c r="D28" s="52"/>
      <c r="E28" s="52"/>
      <c r="F28" s="52"/>
      <c r="G28" s="52"/>
      <c r="J28" s="20">
        <v>5</v>
      </c>
      <c r="K28" s="20" t="s">
        <v>139</v>
      </c>
      <c r="L28" s="25">
        <v>0.89</v>
      </c>
      <c r="M28" s="31">
        <f t="shared" si="1"/>
        <v>140.6172321</v>
      </c>
    </row>
    <row r="29" spans="1:13" ht="12.75">
      <c r="A29" t="s">
        <v>111</v>
      </c>
      <c r="B29" s="1"/>
      <c r="C29" s="1"/>
      <c r="D29" s="1"/>
      <c r="J29" s="20">
        <v>6</v>
      </c>
      <c r="K29" s="20"/>
      <c r="L29" s="2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169.313</v>
      </c>
      <c r="M36" s="32">
        <f>SUM(M24:M35)</f>
        <v>26750.92743657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40472</v>
      </c>
      <c r="J40" s="20">
        <v>1</v>
      </c>
      <c r="K40" s="20" t="s">
        <v>135</v>
      </c>
      <c r="L40" s="25"/>
      <c r="M40" s="25">
        <v>14704.05</v>
      </c>
    </row>
    <row r="41" spans="1:13" ht="12.75">
      <c r="A41" t="s">
        <v>7</v>
      </c>
      <c r="F41" s="5">
        <v>35294.63</v>
      </c>
      <c r="J41" s="20">
        <v>2</v>
      </c>
      <c r="K41" s="20" t="s">
        <v>137</v>
      </c>
      <c r="L41" s="23" t="s">
        <v>138</v>
      </c>
      <c r="M41" s="23">
        <f>13*13.45</f>
        <v>174.85</v>
      </c>
    </row>
    <row r="42" spans="2:13" ht="12.75">
      <c r="B42" t="s">
        <v>8</v>
      </c>
      <c r="F42" s="9">
        <f>F41/F40</f>
        <v>0.8720752619094682</v>
      </c>
      <c r="J42" s="20">
        <v>3</v>
      </c>
      <c r="K42" s="20" t="s">
        <v>140</v>
      </c>
      <c r="L42" s="23" t="s">
        <v>141</v>
      </c>
      <c r="M42" s="23">
        <v>316.35</v>
      </c>
    </row>
    <row r="43" spans="1:13" ht="12.75">
      <c r="A43" t="s">
        <v>127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36194.63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5">
        <v>5781.62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v>1442.4</v>
      </c>
      <c r="J50" s="20">
        <v>11</v>
      </c>
      <c r="K50" s="20"/>
      <c r="L50" s="23"/>
      <c r="M50" s="23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7224.02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74</v>
      </c>
      <c r="D54" s="5">
        <v>1.77</v>
      </c>
      <c r="E54" t="s">
        <v>14</v>
      </c>
      <c r="F54" s="11">
        <f>E33*D54</f>
        <v>5609.838000000001</v>
      </c>
      <c r="J54" s="20">
        <v>15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5609.838000000001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/>
      <c r="K57" s="20"/>
      <c r="L57" s="34" t="s">
        <v>65</v>
      </c>
      <c r="M57" s="35">
        <f>SUM(M40:M56)</f>
        <v>15195.25</v>
      </c>
    </row>
    <row r="58" spans="1:6" ht="12.75">
      <c r="A58" t="s">
        <v>19</v>
      </c>
      <c r="C58">
        <v>165964</v>
      </c>
      <c r="D58">
        <v>228935.4</v>
      </c>
      <c r="E58">
        <v>3169.4</v>
      </c>
      <c r="F58" s="36">
        <f>C58/D58*E58</f>
        <v>2297.6188986063316</v>
      </c>
    </row>
    <row r="59" spans="1:6" ht="12.75">
      <c r="A59" t="s">
        <v>20</v>
      </c>
      <c r="F59" s="36">
        <f>M20</f>
        <v>800.9755379999999</v>
      </c>
    </row>
    <row r="60" spans="1:6" ht="12.75">
      <c r="A60" t="s">
        <v>21</v>
      </c>
      <c r="F60" s="11">
        <f>M36</f>
        <v>26750.92743657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5">
        <f>M57</f>
        <v>15195.25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v>3169.4</v>
      </c>
      <c r="C65" t="s">
        <v>13</v>
      </c>
      <c r="D65" s="11">
        <v>0.4</v>
      </c>
      <c r="E65" t="s">
        <v>14</v>
      </c>
      <c r="F65" s="46">
        <f>B65*D65</f>
        <v>1267.7600000000002</v>
      </c>
    </row>
    <row r="66" spans="1:6" ht="12.75">
      <c r="A66" s="49" t="s">
        <v>79</v>
      </c>
      <c r="B66" s="49"/>
      <c r="C66" s="49"/>
      <c r="D66" s="46"/>
      <c r="E66" s="49"/>
      <c r="F66" s="46">
        <v>0</v>
      </c>
    </row>
    <row r="67" spans="1:6" ht="12.75">
      <c r="A67" s="49" t="s">
        <v>84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46312.53187317633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0.21</v>
      </c>
      <c r="E70" t="s">
        <v>14</v>
      </c>
      <c r="F70" s="46">
        <f>B70*D70</f>
        <v>665.574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0.98</v>
      </c>
      <c r="E73" t="s">
        <v>14</v>
      </c>
      <c r="F73" s="11">
        <f>B73*D73</f>
        <v>3106.012</v>
      </c>
    </row>
    <row r="74" spans="1:6" ht="12.75">
      <c r="A74" s="10" t="s">
        <v>29</v>
      </c>
      <c r="F74" s="33">
        <f>F70+F73</f>
        <v>3771.5860000000002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2.01</v>
      </c>
      <c r="E77" t="s">
        <v>14</v>
      </c>
      <c r="F77" s="11">
        <f>B77*D77</f>
        <v>6370.494</v>
      </c>
    </row>
    <row r="78" spans="1:6" ht="12.75">
      <c r="A78" s="10" t="s">
        <v>32</v>
      </c>
      <c r="F78" s="33">
        <f>SUM(F77)</f>
        <v>6370.494</v>
      </c>
    </row>
    <row r="79" spans="1:6" ht="12.75">
      <c r="A79" s="48" t="s">
        <v>78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69288.46987317633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4018.731252644227</v>
      </c>
      <c r="I81" s="7"/>
    </row>
    <row r="82" spans="1:6" ht="15">
      <c r="A82" s="12" t="s">
        <v>35</v>
      </c>
      <c r="B82" s="12"/>
      <c r="C82" s="12"/>
      <c r="D82" s="12"/>
      <c r="E82" s="12"/>
      <c r="F82" s="43">
        <f>F80+F81</f>
        <v>73307.20112582056</v>
      </c>
    </row>
    <row r="83" spans="2:6" ht="12.75">
      <c r="B83" s="38" t="s">
        <v>68</v>
      </c>
      <c r="C83" s="39" t="s">
        <v>69</v>
      </c>
      <c r="D83" s="22" t="s">
        <v>70</v>
      </c>
      <c r="E83" s="22" t="s">
        <v>71</v>
      </c>
      <c r="F83" s="42" t="s">
        <v>130</v>
      </c>
    </row>
    <row r="84" spans="1:6" ht="12.75">
      <c r="A84" s="13"/>
      <c r="B84" s="40">
        <v>42491</v>
      </c>
      <c r="C84" s="41">
        <v>-33935</v>
      </c>
      <c r="D84" s="44">
        <f>F44</f>
        <v>36194.63</v>
      </c>
      <c r="E84" s="44">
        <f>F82</f>
        <v>73307.20112582056</v>
      </c>
      <c r="F84" s="45">
        <f>C84+D84-E84</f>
        <v>-71047.57112582057</v>
      </c>
    </row>
    <row r="86" spans="1:6" ht="13.5" thickBot="1">
      <c r="A86" t="s">
        <v>112</v>
      </c>
      <c r="C86" s="53">
        <v>42461</v>
      </c>
      <c r="D86" s="8" t="s">
        <v>113</v>
      </c>
      <c r="E86" s="53">
        <v>42490</v>
      </c>
      <c r="F86" t="s">
        <v>114</v>
      </c>
    </row>
    <row r="87" spans="1:7" ht="13.5" thickBot="1">
      <c r="A87" t="s">
        <v>115</v>
      </c>
      <c r="F87" s="54">
        <f>E84</f>
        <v>73307.20112582056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2014-05-21T10:53:42Z</cp:lastPrinted>
  <dcterms:created xsi:type="dcterms:W3CDTF">2008-08-18T07:30:19Z</dcterms:created>
  <dcterms:modified xsi:type="dcterms:W3CDTF">2016-08-15T13:14:04Z</dcterms:modified>
  <cp:category/>
  <cp:version/>
  <cp:contentType/>
  <cp:contentStatus/>
</cp:coreProperties>
</file>