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<sst xmlns="http://schemas.openxmlformats.org/spreadsheetml/2006/main" count="165" uniqueCount="140">
  <si>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</si>
  <si>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</si>
  <si>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</si>
  <si>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</si>
  <si>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</si>
  <si>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</si>
  <si>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</si>
  <si>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</si>
  <si>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</si>
  <si>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</si>
  <si>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</si>
  <si>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</si>
  <si>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</si>
  <si>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</si>
  <si>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</si>
  <si>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</si>
  <si>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</si>
  <si>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</si>
  <si>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</si>
  <si>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</si>
  <si>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</si>
  <si>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</si>
  <si>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</si>
  <si>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</si>
  <si>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</si>
  <si>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</si>
  <si>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</si>
  <si>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</si>
  <si>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</si>
  <si>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</si>
  <si>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</si>
  <si>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</si>
  <si>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</si>
  <si>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</si>
  <si>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</si>
  <si>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</si>
  <si>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</si>
  <si>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</si>
  <si>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</si>
  <si>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</si>
  <si>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</si>
  <si>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</si>
  <si>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</si>
  <si>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</si>
  <si>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</si>
  <si>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</si>
  <si>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</si>
  <si>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</si>
  <si>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</si>
  <si>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</si>
  <si>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</si>
  <si>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</si>
  <si>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</si>
  <si>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</si>
  <si>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</si>
  <si>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</si>
  <si>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</si>
  <si>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</si>
  <si>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</si>
  <si>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</si>
  <si>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</si>
  <si>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</si>
  <si>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</si>
  <si>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</si>
  <si>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</si>
  <si>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</si>
  <si>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</si>
  <si>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</si>
  <si>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</si>
  <si>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</si>
  <si>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</si>
  <si>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</si>
  <si>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</si>
  <si>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</si>
  <si>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</si>
  <si>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</si>
  <si>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</si>
  <si>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</si>
  <si>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</si>
  <si>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</si>
  <si>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</si>
  <si>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</si>
  <si>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</si>
  <si>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</si>
  <si>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</si>
  <si>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</si>
  <si>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</si>
  <si>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</si>
  <si>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</si>
  <si>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</si>
  <si>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</si>
  <si>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</si>
  <si>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</si>
  <si>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</si>
  <si>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</si>
  <si>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</si>
  <si>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</si>
  <si>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</si>
  <si>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</si>
  <si>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</si>
  <si>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</si>
  <si>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</si>
  <si>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</si>
  <si>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</si>
  <si>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</si>
  <si>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</si>
  <si>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</si>
  <si>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</si>
  <si>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</si>
  <si>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</si>
  <si>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</si>
  <si>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</si>
  <si>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</si>
  <si>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</si>
  <si>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</si>
  <si>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</si>
  <si>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</si>
  <si>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</si>
  <si>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</si>
  <si>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</si>
  <si>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</si>
  <si>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</si>
  <si>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</si>
  <si>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</si>
  <si>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</si>
  <si>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</si>
  <si>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</si>
  <si>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</si>
  <si>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</si>
  <si>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</si>
  <si>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</si>
  <si>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</si>
  <si>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01.02</t>
  </si>
  <si>
    <t xml:space="preserve">                    за  январь   2016 г.</t>
  </si>
  <si>
    <t>ремонт шиферной кровли (договор)</t>
  </si>
  <si>
    <t>удаление сосулек (договор) 230 мп</t>
  </si>
  <si>
    <t>1.2 Аренда (интер-телеком,ростелеком, комстар)</t>
  </si>
  <si>
    <t>смена ламп (5шт) п-д1,т.п.</t>
  </si>
  <si>
    <t>лампа</t>
  </si>
  <si>
    <t>5шт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</si>
</sst>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90" zoomScaleNormal="90" zoomScalePageLayoutView="0" workbookViewId="0" topLeftCell="A22">
      <selection activeCell="M41" sqref="M4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88</v>
      </c>
      <c r="D2" s="8">
        <v>1</v>
      </c>
      <c r="K2" t="s">
        <v>133</v>
      </c>
    </row>
    <row r="3" spans="1:13" ht="12.75">
      <c r="A3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90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91</v>
      </c>
      <c r="G5" s="8" t="s">
        <v>92</v>
      </c>
      <c r="J5" s="15"/>
      <c r="K5" s="15"/>
      <c r="L5" s="21" t="s">
        <v>42</v>
      </c>
      <c r="M5" s="21"/>
    </row>
    <row r="6" spans="1:13" ht="12.75">
      <c r="A6" t="s">
        <v>93</v>
      </c>
      <c r="J6" s="20">
        <v>1</v>
      </c>
      <c r="K6" s="20" t="s">
        <v>78</v>
      </c>
      <c r="L6" s="25">
        <v>0</v>
      </c>
      <c r="M6" s="47">
        <f>L6*114.3*1.202</f>
        <v>0</v>
      </c>
    </row>
    <row r="7" spans="2:13" ht="12.75">
      <c r="B7" t="s">
        <v>94</v>
      </c>
      <c r="C7" s="1" t="s">
        <v>95</v>
      </c>
      <c r="D7" s="8">
        <v>8</v>
      </c>
      <c r="J7" s="14">
        <v>2</v>
      </c>
      <c r="K7" s="14" t="s">
        <v>45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8.05</v>
      </c>
      <c r="M11" s="47">
        <f t="shared" si="0"/>
        <v>1105.97823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100</v>
      </c>
      <c r="J13" s="16"/>
      <c r="K13" s="18" t="s">
        <v>84</v>
      </c>
      <c r="L13" s="23">
        <v>4.02</v>
      </c>
      <c r="M13" s="47">
        <f t="shared" si="0"/>
        <v>552.3021719999999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7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>
        <v>0</v>
      </c>
      <c r="M17" s="47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>
        <v>1.08</v>
      </c>
      <c r="M18" s="47">
        <f t="shared" si="0"/>
        <v>148.379688</v>
      </c>
    </row>
    <row r="19" spans="1:13" ht="12.75">
      <c r="A19" t="s">
        <v>106</v>
      </c>
      <c r="J19" s="16" t="s">
        <v>82</v>
      </c>
      <c r="K19" s="18" t="s">
        <v>58</v>
      </c>
      <c r="L19" s="50">
        <v>0.5</v>
      </c>
      <c r="M19" s="47">
        <f t="shared" si="0"/>
        <v>68.6943</v>
      </c>
    </row>
    <row r="20" spans="1:13" ht="12.75">
      <c r="A20" t="s">
        <v>107</v>
      </c>
      <c r="J20" s="20"/>
      <c r="K20" s="27" t="s">
        <v>59</v>
      </c>
      <c r="L20" s="34">
        <f>SUM(L6:L19)</f>
        <v>13.65</v>
      </c>
      <c r="M20" s="34">
        <f>SUM(M6:M19)</f>
        <v>1875.35439</v>
      </c>
    </row>
    <row r="21" spans="1:11" ht="12.75">
      <c r="A21" t="s">
        <v>108</v>
      </c>
      <c r="K21" s="1" t="s">
        <v>60</v>
      </c>
    </row>
    <row r="22" spans="1:13" ht="12.75">
      <c r="A22" t="s">
        <v>109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110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111</v>
      </c>
      <c r="J24" s="20">
        <v>1</v>
      </c>
      <c r="K24" s="20" t="s">
        <v>134</v>
      </c>
      <c r="L24" s="25"/>
      <c r="M24" s="33">
        <v>690</v>
      </c>
    </row>
    <row r="25" spans="1:13" ht="12.75">
      <c r="A25" t="s">
        <v>112</v>
      </c>
      <c r="J25" s="20">
        <v>2</v>
      </c>
      <c r="K25" s="20" t="s">
        <v>135</v>
      </c>
      <c r="L25" s="25"/>
      <c r="M25" s="33">
        <v>9513.72</v>
      </c>
    </row>
    <row r="26" spans="1:13" ht="12.75">
      <c r="A26" t="s">
        <v>113</v>
      </c>
      <c r="J26" s="20">
        <v>3</v>
      </c>
      <c r="K26" s="20" t="s">
        <v>137</v>
      </c>
      <c r="L26" s="25">
        <v>0.35</v>
      </c>
      <c r="M26" s="33">
        <f aca="true" t="shared" si="1" ref="M26:M36">L26*114.3*1.15*1.202</f>
        <v>55.29891149999999</v>
      </c>
    </row>
    <row r="27" spans="1:13" ht="12.75">
      <c r="A27" s="54" t="s">
        <v>114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67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1136</v>
      </c>
      <c r="F36" t="s">
        <v>67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5</v>
      </c>
      <c r="E37">
        <v>6810</v>
      </c>
      <c r="F37" t="s">
        <v>67</v>
      </c>
      <c r="J37" s="20"/>
      <c r="K37" s="30" t="s">
        <v>59</v>
      </c>
      <c r="L37" s="28">
        <f>SUM(L24:L36)</f>
        <v>0.35</v>
      </c>
      <c r="M37" s="34">
        <f>SUM(M24:M36)</f>
        <v>10259.0189115</v>
      </c>
    </row>
    <row r="38" spans="1:11" ht="12.75">
      <c r="A38" t="s">
        <v>6</v>
      </c>
      <c r="E38">
        <v>328.4</v>
      </c>
      <c r="F38" t="s">
        <v>67</v>
      </c>
      <c r="K38" s="1" t="s">
        <v>63</v>
      </c>
    </row>
    <row r="39" spans="10:13" ht="12.75">
      <c r="J39" s="22" t="s">
        <v>37</v>
      </c>
      <c r="K39" s="22"/>
      <c r="L39" s="22" t="s">
        <v>64</v>
      </c>
      <c r="M39" s="22" t="s">
        <v>43</v>
      </c>
    </row>
    <row r="40" spans="2:13" ht="12.75">
      <c r="B40" s="1" t="s">
        <v>7</v>
      </c>
      <c r="C40" s="1"/>
      <c r="J40" s="23" t="s">
        <v>38</v>
      </c>
      <c r="K40" s="23" t="s">
        <v>39</v>
      </c>
      <c r="L40" s="23"/>
      <c r="M40" s="23" t="s">
        <v>65</v>
      </c>
    </row>
    <row r="41" spans="10:13" ht="12.75">
      <c r="J41" s="20">
        <v>1</v>
      </c>
      <c r="K41" s="20" t="s">
        <v>138</v>
      </c>
      <c r="L41" s="25" t="s">
        <v>139</v>
      </c>
      <c r="M41" s="25">
        <v>86.5</v>
      </c>
    </row>
    <row r="42" spans="1:15" ht="12.75">
      <c r="A42" s="2" t="s">
        <v>8</v>
      </c>
      <c r="F42" s="11">
        <v>38098.07</v>
      </c>
      <c r="J42" s="20">
        <v>2</v>
      </c>
      <c r="K42" s="20"/>
      <c r="L42" s="25"/>
      <c r="M42" s="25"/>
      <c r="N42" s="26"/>
      <c r="O42" s="53"/>
    </row>
    <row r="43" spans="1:13" ht="12.75">
      <c r="A43" t="s">
        <v>9</v>
      </c>
      <c r="F43" s="5">
        <v>34181.92</v>
      </c>
      <c r="J43" s="20">
        <v>3</v>
      </c>
      <c r="K43" s="20"/>
      <c r="L43" s="25"/>
      <c r="M43" s="25"/>
    </row>
    <row r="44" spans="2:13" ht="12.75">
      <c r="B44" t="s">
        <v>10</v>
      </c>
      <c r="F44" s="9">
        <f>F43/F42</f>
        <v>0.8972087037479851</v>
      </c>
      <c r="J44" s="20">
        <v>4</v>
      </c>
      <c r="K44" s="20"/>
      <c r="L44" s="25"/>
      <c r="M44" s="25"/>
    </row>
    <row r="45" spans="1:13" ht="12.75">
      <c r="A45" s="7" t="s">
        <v>136</v>
      </c>
      <c r="B45" s="7"/>
      <c r="C45" s="7"/>
      <c r="D45" s="7"/>
      <c r="E45" s="7"/>
      <c r="F45" s="5">
        <f>400+400+250</f>
        <v>1050</v>
      </c>
      <c r="J45" s="20">
        <v>5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32">
        <f>F43+F45</f>
        <v>35231.92</v>
      </c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2:13" ht="12.75">
      <c r="B48" s="1" t="s">
        <v>12</v>
      </c>
      <c r="C48" s="1"/>
      <c r="J48" s="20">
        <v>8</v>
      </c>
      <c r="K48" s="20"/>
      <c r="L48" s="25"/>
      <c r="M48" s="25"/>
    </row>
    <row r="49" spans="10:13" ht="12.75">
      <c r="J49" s="20">
        <v>9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10</v>
      </c>
      <c r="K50" s="20"/>
      <c r="L50" s="25"/>
      <c r="M50" s="25"/>
    </row>
    <row r="51" spans="1:13" ht="12.75">
      <c r="A51" t="s">
        <v>14</v>
      </c>
      <c r="F51" s="11">
        <v>7516.11</v>
      </c>
      <c r="J51" s="20">
        <v>11</v>
      </c>
      <c r="K51" s="20"/>
      <c r="L51" s="25"/>
      <c r="M51" s="25"/>
    </row>
    <row r="52" spans="1:13" ht="12.75">
      <c r="A52" s="6" t="s">
        <v>17</v>
      </c>
      <c r="F52" s="11">
        <v>1923.2</v>
      </c>
      <c r="J52" s="20">
        <v>12</v>
      </c>
      <c r="K52" s="20"/>
      <c r="L52" s="25"/>
      <c r="M52" s="25"/>
    </row>
    <row r="53" spans="1:13" ht="12.75">
      <c r="A53" s="6" t="s">
        <v>86</v>
      </c>
      <c r="E53" s="5">
        <v>0</v>
      </c>
      <c r="F53" s="11">
        <f>E53*E33</f>
        <v>0</v>
      </c>
      <c r="J53" s="20">
        <v>13</v>
      </c>
      <c r="K53" s="20"/>
      <c r="L53" s="25"/>
      <c r="M53" s="25"/>
    </row>
    <row r="54" spans="1:13" ht="12.75">
      <c r="A54" s="4" t="s">
        <v>35</v>
      </c>
      <c r="F54" s="32">
        <f>F51+F52+F53</f>
        <v>9439.31</v>
      </c>
      <c r="J54" s="20">
        <v>14</v>
      </c>
      <c r="K54" s="20"/>
      <c r="L54" s="25"/>
      <c r="M54" s="25"/>
    </row>
    <row r="55" spans="1:13" ht="12.75">
      <c r="A55" s="4" t="s">
        <v>18</v>
      </c>
      <c r="J55" s="20">
        <v>15</v>
      </c>
      <c r="K55" s="20"/>
      <c r="L55" s="25"/>
      <c r="M55" s="25"/>
    </row>
    <row r="56" spans="1:13" ht="12.75">
      <c r="A56" t="s">
        <v>76</v>
      </c>
      <c r="D56" s="5">
        <v>1.85</v>
      </c>
      <c r="E56" t="s">
        <v>16</v>
      </c>
      <c r="F56" s="11">
        <f>E33*D56</f>
        <v>5520.215</v>
      </c>
      <c r="J56" s="20">
        <v>16</v>
      </c>
      <c r="K56" s="20"/>
      <c r="L56" s="25"/>
      <c r="M56" s="25"/>
    </row>
    <row r="57" spans="1:13" ht="12.75">
      <c r="A57" s="45" t="s">
        <v>81</v>
      </c>
      <c r="B57" s="45"/>
      <c r="C57" s="45"/>
      <c r="D57" s="46"/>
      <c r="E57" s="45"/>
      <c r="F57" s="51">
        <v>0</v>
      </c>
      <c r="J57" s="20">
        <v>17</v>
      </c>
      <c r="K57" s="20"/>
      <c r="L57" s="25"/>
      <c r="M57" s="25"/>
    </row>
    <row r="58" spans="1:13" ht="12.75">
      <c r="A58" t="s">
        <v>80</v>
      </c>
      <c r="B58">
        <v>999.2</v>
      </c>
      <c r="C58" t="s">
        <v>15</v>
      </c>
      <c r="D58" s="5">
        <v>0</v>
      </c>
      <c r="E58" t="s">
        <v>16</v>
      </c>
      <c r="F58" s="11">
        <f>B58*D58</f>
        <v>0</v>
      </c>
      <c r="J58" s="20">
        <v>18</v>
      </c>
      <c r="K58" s="20"/>
      <c r="L58" s="25"/>
      <c r="M58" s="25"/>
    </row>
    <row r="59" spans="1:13" ht="12.75">
      <c r="A59" s="4" t="s">
        <v>19</v>
      </c>
      <c r="B59" s="10"/>
      <c r="C59" s="10"/>
      <c r="F59" s="32">
        <f>SUM(F56:F58)</f>
        <v>5520.215</v>
      </c>
      <c r="J59" s="20">
        <v>19</v>
      </c>
      <c r="K59" s="20"/>
      <c r="L59" s="25"/>
      <c r="M59" s="25"/>
    </row>
    <row r="60" spans="1:13" ht="12.75">
      <c r="A60" s="4" t="s">
        <v>20</v>
      </c>
      <c r="B60" s="4"/>
      <c r="J60" s="20"/>
      <c r="K60" s="20"/>
      <c r="L60" s="31" t="s">
        <v>66</v>
      </c>
      <c r="M60" s="28">
        <f>SUM(M41:M59)</f>
        <v>86.5</v>
      </c>
    </row>
    <row r="61" spans="1:6" ht="12.75">
      <c r="A61" t="s">
        <v>21</v>
      </c>
      <c r="C61" s="52">
        <v>164592</v>
      </c>
      <c r="D61">
        <v>218796.7</v>
      </c>
      <c r="E61">
        <v>2983.9</v>
      </c>
      <c r="F61" s="35">
        <f>C61/D61*E61</f>
        <v>2244.668538419455</v>
      </c>
    </row>
    <row r="62" spans="1:6" ht="12.75">
      <c r="A62" t="s">
        <v>22</v>
      </c>
      <c r="F62" s="35">
        <f>M20</f>
        <v>1875.35439</v>
      </c>
    </row>
    <row r="63" spans="1:6" ht="12.75">
      <c r="A63" t="s">
        <v>23</v>
      </c>
      <c r="F63" s="11">
        <f>M37</f>
        <v>10259.0189115</v>
      </c>
    </row>
    <row r="64" spans="1:6" ht="12.75">
      <c r="A64" t="s">
        <v>74</v>
      </c>
      <c r="F64" s="5">
        <v>0</v>
      </c>
    </row>
    <row r="65" spans="1:6" ht="12.75">
      <c r="A65" t="s">
        <v>24</v>
      </c>
      <c r="F65" s="5">
        <f>M60</f>
        <v>86.5</v>
      </c>
    </row>
    <row r="66" spans="1:6" ht="12.75">
      <c r="A66" t="s">
        <v>25</v>
      </c>
      <c r="F66" s="5"/>
    </row>
    <row r="67" spans="1:6" ht="12.75">
      <c r="A67" t="s">
        <v>26</v>
      </c>
      <c r="F67" s="5"/>
    </row>
    <row r="68" spans="2:6" ht="12.75">
      <c r="B68">
        <v>2983.9</v>
      </c>
      <c r="C68" t="s">
        <v>15</v>
      </c>
      <c r="D68" s="11">
        <v>0.3</v>
      </c>
      <c r="E68" t="s">
        <v>16</v>
      </c>
      <c r="F68" s="11">
        <f>B68*D68</f>
        <v>895.17</v>
      </c>
    </row>
    <row r="69" spans="1:6" ht="12.75">
      <c r="A69" s="45" t="s">
        <v>85</v>
      </c>
      <c r="B69" s="45"/>
      <c r="C69" s="45"/>
      <c r="D69" s="51"/>
      <c r="E69" s="45"/>
      <c r="F69" s="51">
        <v>0</v>
      </c>
    </row>
    <row r="70" spans="1:6" ht="12.75">
      <c r="A70" s="45" t="s">
        <v>87</v>
      </c>
      <c r="B70" s="45"/>
      <c r="C70" s="45"/>
      <c r="D70" s="51">
        <v>0</v>
      </c>
      <c r="E70" s="45"/>
      <c r="F70" s="51">
        <f>D70*E33</f>
        <v>0</v>
      </c>
    </row>
    <row r="71" spans="1:6" ht="12.75">
      <c r="A71" s="4" t="s">
        <v>27</v>
      </c>
      <c r="B71" s="10"/>
      <c r="C71" s="10"/>
      <c r="F71" s="32">
        <f>SUM(F61:F70)</f>
        <v>15360.711839919455</v>
      </c>
    </row>
    <row r="72" ht="12.75">
      <c r="A72" s="4" t="s">
        <v>28</v>
      </c>
    </row>
    <row r="73" spans="1:6" ht="12.75">
      <c r="A73" t="s">
        <v>29</v>
      </c>
      <c r="B73">
        <v>2983.9</v>
      </c>
      <c r="C73" t="s">
        <v>67</v>
      </c>
      <c r="D73" s="5">
        <v>0.22</v>
      </c>
      <c r="E73" t="s">
        <v>16</v>
      </c>
      <c r="F73" s="11">
        <f>B73*D73</f>
        <v>656.458</v>
      </c>
    </row>
    <row r="74" spans="1:6" ht="12.75">
      <c r="A74" t="s">
        <v>30</v>
      </c>
      <c r="F74" s="5"/>
    </row>
    <row r="75" spans="1:6" ht="12.75">
      <c r="A75" s="7" t="s">
        <v>73</v>
      </c>
      <c r="F75" s="5"/>
    </row>
    <row r="76" spans="2:6" ht="12.75">
      <c r="B76">
        <v>2983.9</v>
      </c>
      <c r="C76" t="s">
        <v>15</v>
      </c>
      <c r="D76" s="11">
        <v>0.97</v>
      </c>
      <c r="E76" t="s">
        <v>16</v>
      </c>
      <c r="F76" s="11">
        <f>B76*D76</f>
        <v>2894.383</v>
      </c>
    </row>
    <row r="77" spans="1:6" ht="12.75">
      <c r="A77" s="4" t="s">
        <v>31</v>
      </c>
      <c r="F77" s="32">
        <f>F73+F76</f>
        <v>3550.841</v>
      </c>
    </row>
    <row r="78" ht="12.75">
      <c r="A78" s="4" t="s">
        <v>32</v>
      </c>
    </row>
    <row r="79" spans="1:6" ht="12.75">
      <c r="A79" s="7" t="s">
        <v>75</v>
      </c>
      <c r="B79" s="7"/>
      <c r="C79" s="7"/>
      <c r="D79" s="7"/>
      <c r="E79" s="7"/>
      <c r="F79" s="7"/>
    </row>
    <row r="80" spans="2:6" ht="12.75">
      <c r="B80">
        <v>2983.9</v>
      </c>
      <c r="C80" t="s">
        <v>15</v>
      </c>
      <c r="D80" s="11">
        <v>1.99</v>
      </c>
      <c r="E80" t="s">
        <v>16</v>
      </c>
      <c r="F80" s="11">
        <f>B80*D80</f>
        <v>5937.961</v>
      </c>
    </row>
    <row r="81" spans="1:6" ht="12.75">
      <c r="A81" s="4" t="s">
        <v>33</v>
      </c>
      <c r="F81" s="32">
        <f>SUM(F80)</f>
        <v>5937.961</v>
      </c>
    </row>
    <row r="82" spans="1:9" ht="12.75">
      <c r="A82" s="48" t="s">
        <v>79</v>
      </c>
      <c r="B82" s="45"/>
      <c r="C82" s="45"/>
      <c r="D82" s="46">
        <v>0</v>
      </c>
      <c r="E82" s="45"/>
      <c r="F82" s="49">
        <f>D82*E33</f>
        <v>0</v>
      </c>
      <c r="I82" s="7"/>
    </row>
    <row r="83" spans="1:6" ht="12.75">
      <c r="A83" s="1" t="s">
        <v>34</v>
      </c>
      <c r="B83" s="1"/>
      <c r="F83" s="32">
        <f>F54+F59+F71+F77+F81+F82</f>
        <v>39809.038839919456</v>
      </c>
    </row>
    <row r="84" spans="1:6" ht="12.75">
      <c r="A84" s="1" t="s">
        <v>77</v>
      </c>
      <c r="B84" s="36"/>
      <c r="C84" s="36">
        <v>0.058</v>
      </c>
      <c r="D84" s="1"/>
      <c r="E84" s="1"/>
      <c r="F84" s="32">
        <f>F83*5.8%</f>
        <v>2308.9242527153283</v>
      </c>
    </row>
    <row r="85" spans="1:6" ht="15">
      <c r="A85" s="12" t="s">
        <v>36</v>
      </c>
      <c r="B85" s="12"/>
      <c r="C85" s="12"/>
      <c r="D85" s="12"/>
      <c r="E85" s="12"/>
      <c r="F85" s="42">
        <f>F83+F84</f>
        <v>42117.96309263478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132</v>
      </c>
    </row>
    <row r="87" spans="1:6" ht="12.75">
      <c r="A87" s="13"/>
      <c r="B87" s="39">
        <v>42370</v>
      </c>
      <c r="C87" s="40">
        <v>-67968</v>
      </c>
      <c r="D87" s="43">
        <f>F46</f>
        <v>35231.92</v>
      </c>
      <c r="E87" s="43">
        <f>F85</f>
        <v>42117.96309263478</v>
      </c>
      <c r="F87" s="44">
        <f>C87+D87-E87</f>
        <v>-74854.04309263479</v>
      </c>
    </row>
    <row r="89" spans="1:6" ht="13.5" thickBot="1">
      <c r="A89" t="s">
        <v>117</v>
      </c>
      <c r="C89" s="55">
        <v>42370</v>
      </c>
      <c r="D89" s="8" t="s">
        <v>118</v>
      </c>
      <c r="E89" s="55">
        <v>42400</v>
      </c>
      <c r="F89" t="s">
        <v>119</v>
      </c>
    </row>
    <row r="90" spans="1:7" ht="13.5" thickBot="1">
      <c r="A90" t="s">
        <v>120</v>
      </c>
      <c r="F90" s="56">
        <f>E87</f>
        <v>42117.96309263478</v>
      </c>
      <c r="G90" t="s">
        <v>16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5" ht="12.75">
      <c r="A95" t="s">
        <v>125</v>
      </c>
    </row>
    <row r="96" ht="12.75">
      <c r="A96" t="s">
        <v>126</v>
      </c>
    </row>
    <row r="97" ht="12.75">
      <c r="A97" t="s">
        <v>127</v>
      </c>
    </row>
    <row r="99" ht="12.75">
      <c r="B99" t="s">
        <v>128</v>
      </c>
    </row>
    <row r="101" ht="12.75">
      <c r="A101" t="s">
        <v>129</v>
      </c>
    </row>
    <row r="104" ht="12.75">
      <c r="A104" t="s">
        <v>130</v>
      </c>
    </row>
    <row r="107" ht="12.75">
      <c r="A107" t="s">
        <v>131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2016-04-15T06:02:43Z</cp:lastPrinted>
  <dcterms:created xsi:type="dcterms:W3CDTF">2008-08-18T07:30:19Z</dcterms:created>
  <dcterms:modified xsi:type="dcterms:W3CDTF">2016-04-15T06:02:53Z</dcterms:modified>
  <cp:category/>
  <cp:version/>
  <cp:contentType/>
  <cp:contentStatus/>
</cp:coreProperties>
</file>