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<sst xmlns="http://schemas.openxmlformats.org/spreadsheetml/2006/main" count="164" uniqueCount="141">
  <si>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</si>
  <si>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</si>
  <si>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</si>
  <si>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</si>
  <si>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</si>
  <si>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</si>
  <si>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</si>
  <si>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</si>
  <si>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</si>
  <si>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</si>
  <si>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</si>
  <si>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</si>
  <si>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</si>
  <si>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</si>
  <si>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</si>
  <si>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</si>
  <si>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</si>
  <si>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</si>
  <si>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</si>
  <si>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</si>
  <si>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</si>
  <si>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</si>
  <si>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</si>
  <si>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</si>
  <si>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</si>
  <si>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</si>
  <si>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</si>
  <si>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</si>
  <si>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</si>
  <si>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</si>
  <si>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</si>
  <si>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</si>
  <si>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</si>
  <si>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</si>
  <si>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</si>
  <si>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</si>
  <si>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</si>
  <si>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</si>
  <si>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</si>
  <si>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</si>
  <si>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</si>
  <si>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</si>
  <si>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</si>
  <si>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</si>
  <si>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</si>
  <si>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</si>
  <si>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</si>
  <si>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</si>
  <si>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</si>
  <si>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</si>
  <si>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</si>
  <si>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</si>
  <si>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</si>
  <si>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</si>
  <si>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</si>
  <si>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</si>
  <si>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</si>
  <si>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</si>
  <si>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</si>
  <si>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</si>
  <si>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</si>
  <si>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</si>
  <si>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</si>
  <si>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</si>
  <si>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</si>
  <si>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</si>
  <si>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</si>
  <si>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</si>
  <si>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</si>
  <si>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</si>
  <si>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</si>
  <si>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</si>
  <si>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</si>
  <si>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</si>
  <si>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</si>
  <si>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</si>
  <si>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</si>
  <si>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</si>
  <si>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</si>
  <si>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</si>
  <si>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</si>
  <si>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</si>
  <si>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</si>
  <si>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</si>
  <si>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</si>
  <si>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</si>
  <si>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</si>
  <si>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</si>
  <si>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</si>
  <si>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</si>
  <si>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</si>
  <si>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</si>
  <si>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</si>
  <si>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</si>
  <si>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</si>
  <si>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</si>
  <si>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</si>
  <si>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</si>
  <si>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</si>
  <si>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</si>
  <si>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</si>
  <si>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</si>
  <si>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</si>
  <si>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</si>
  <si>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</si>
  <si>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</si>
  <si>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</si>
  <si>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</si>
  <si>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</si>
  <si>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</si>
  <si>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</si>
  <si>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</si>
  <si>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</si>
  <si>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</si>
  <si>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</si>
  <si>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</si>
  <si>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</si>
  <si>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</si>
  <si>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</si>
  <si>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</si>
  <si>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</si>
  <si>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</si>
  <si>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</si>
  <si>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</si>
  <si>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</si>
  <si>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</si>
  <si>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</si>
  <si>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</si>
  <si>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</si>
  <si>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директора: Падуна Э.В. Действующего на основании _Устава__________________</t>
  </si>
  <si>
    <t>октября</t>
  </si>
  <si>
    <t>за октябрь 2016 г.</t>
  </si>
  <si>
    <t>ост.на 01.11</t>
  </si>
  <si>
    <t>прочистка канализации п-д2</t>
  </si>
  <si>
    <t xml:space="preserve">смена ламп дрл (1шт) </t>
  </si>
  <si>
    <t>лампа дрл</t>
  </si>
  <si>
    <t>1шт</t>
  </si>
  <si>
    <t>ремонт шиферной кровли (смета)</t>
  </si>
  <si>
    <t>вышка</t>
  </si>
  <si>
    <t>програмирование ключа</t>
  </si>
  <si>
    <t>изготовление табличек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</si>
</sst>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K27" sqref="K27:M28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10</v>
      </c>
      <c r="K1" t="s">
        <v>66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130</v>
      </c>
      <c r="G4" s="8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89</v>
      </c>
      <c r="J5" s="15"/>
      <c r="K5" s="15"/>
      <c r="L5" s="21" t="s">
        <v>40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51">
        <f>L6*114.3*1.202</f>
        <v>0</v>
      </c>
    </row>
    <row r="7" spans="10:13" ht="12.75">
      <c r="J7" s="14">
        <v>2</v>
      </c>
      <c r="K7" s="14" t="s">
        <v>43</v>
      </c>
      <c r="L7" s="14"/>
      <c r="M7" s="32">
        <f aca="true" t="shared" si="0" ref="M7:M19">L7*114.3*1.202</f>
        <v>0</v>
      </c>
    </row>
    <row r="8" spans="1:13" ht="12.75">
      <c r="A8" t="s">
        <v>92</v>
      </c>
      <c r="J8" s="15"/>
      <c r="K8" s="15" t="s">
        <v>44</v>
      </c>
      <c r="L8" s="21"/>
      <c r="M8" s="32">
        <f t="shared" si="0"/>
        <v>0</v>
      </c>
    </row>
    <row r="9" spans="5:13" ht="12.75">
      <c r="E9" t="s">
        <v>93</v>
      </c>
      <c r="J9" s="16"/>
      <c r="K9" s="16" t="s">
        <v>45</v>
      </c>
      <c r="L9" s="23"/>
      <c r="M9" s="32">
        <f t="shared" si="0"/>
        <v>0</v>
      </c>
    </row>
    <row r="10" spans="5:13" ht="12.75">
      <c r="E10" t="s">
        <v>94</v>
      </c>
      <c r="J10" s="15">
        <v>3</v>
      </c>
      <c r="K10" s="24" t="s">
        <v>46</v>
      </c>
      <c r="L10" s="21"/>
      <c r="M10" s="32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32">
        <f t="shared" si="0"/>
        <v>0</v>
      </c>
    </row>
    <row r="12" spans="5:13" ht="12.75">
      <c r="E12" t="s">
        <v>96</v>
      </c>
      <c r="J12" s="14">
        <v>4</v>
      </c>
      <c r="K12" s="17" t="s">
        <v>47</v>
      </c>
      <c r="L12" s="22"/>
      <c r="M12" s="32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2.8</v>
      </c>
      <c r="M13" s="32">
        <f t="shared" si="0"/>
        <v>384.68807999999996</v>
      </c>
    </row>
    <row r="14" spans="1:13" ht="12.75">
      <c r="A14" t="s">
        <v>98</v>
      </c>
      <c r="J14" s="20">
        <v>5</v>
      </c>
      <c r="K14" s="19" t="s">
        <v>49</v>
      </c>
      <c r="L14" s="25">
        <v>5.4</v>
      </c>
      <c r="M14" s="32">
        <f t="shared" si="0"/>
        <v>741.89844</v>
      </c>
    </row>
    <row r="15" spans="5:13" ht="12.75">
      <c r="E15" t="s">
        <v>99</v>
      </c>
      <c r="J15" s="14">
        <v>6</v>
      </c>
      <c r="K15" s="17" t="s">
        <v>50</v>
      </c>
      <c r="L15" s="22"/>
      <c r="M15" s="32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32">
        <f t="shared" si="0"/>
        <v>0</v>
      </c>
    </row>
    <row r="17" spans="5:13" ht="12.75">
      <c r="E17" t="s">
        <v>101</v>
      </c>
      <c r="J17" s="15" t="s">
        <v>53</v>
      </c>
      <c r="K17" s="26" t="s">
        <v>82</v>
      </c>
      <c r="L17" s="21"/>
      <c r="M17" s="32">
        <f t="shared" si="0"/>
        <v>0</v>
      </c>
    </row>
    <row r="18" spans="1:13" ht="12.75">
      <c r="A18" t="s">
        <v>102</v>
      </c>
      <c r="J18" s="15" t="s">
        <v>55</v>
      </c>
      <c r="K18" s="26" t="s">
        <v>54</v>
      </c>
      <c r="L18" s="21">
        <v>1.08</v>
      </c>
      <c r="M18" s="32">
        <f t="shared" si="0"/>
        <v>148.379688</v>
      </c>
    </row>
    <row r="19" spans="1:13" ht="12.75">
      <c r="A19" t="s">
        <v>103</v>
      </c>
      <c r="J19" s="16" t="s">
        <v>81</v>
      </c>
      <c r="K19" s="18" t="s">
        <v>56</v>
      </c>
      <c r="L19" s="23">
        <v>0.5</v>
      </c>
      <c r="M19" s="32">
        <f t="shared" si="0"/>
        <v>68.6943</v>
      </c>
    </row>
    <row r="20" spans="1:13" ht="12.75">
      <c r="A20" t="s">
        <v>129</v>
      </c>
      <c r="J20" s="20"/>
      <c r="K20" s="27" t="s">
        <v>57</v>
      </c>
      <c r="L20" s="28">
        <f>SUM(L6:L19)</f>
        <v>9.78</v>
      </c>
      <c r="M20" s="33">
        <f>SUM(M6:M19)</f>
        <v>1343.660508</v>
      </c>
    </row>
    <row r="21" spans="1:11" ht="12.75">
      <c r="A21" t="s">
        <v>104</v>
      </c>
      <c r="K21" s="1" t="s">
        <v>58</v>
      </c>
    </row>
    <row r="22" spans="1:13" ht="12.75">
      <c r="A22" t="s">
        <v>105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106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107</v>
      </c>
      <c r="J24" s="20">
        <v>1</v>
      </c>
      <c r="K24" s="20" t="s">
        <v>133</v>
      </c>
      <c r="L24" s="25">
        <v>4.83</v>
      </c>
      <c r="M24" s="32">
        <f aca="true" t="shared" si="1" ref="M24:M38">L24*114.3*1.202</f>
        <v>663.5869379999999</v>
      </c>
    </row>
    <row r="25" spans="1:13" ht="12.75">
      <c r="A25" t="s">
        <v>108</v>
      </c>
      <c r="J25" s="20">
        <v>2</v>
      </c>
      <c r="K25" s="20" t="s">
        <v>134</v>
      </c>
      <c r="L25" s="51">
        <v>0.14</v>
      </c>
      <c r="M25" s="32">
        <f t="shared" si="1"/>
        <v>19.234404</v>
      </c>
    </row>
    <row r="26" spans="1:13" ht="12.75">
      <c r="A26" t="s">
        <v>109</v>
      </c>
      <c r="J26" s="20">
        <v>3</v>
      </c>
      <c r="K26" s="20" t="s">
        <v>137</v>
      </c>
      <c r="L26" s="51"/>
      <c r="M26" s="32">
        <v>464485.68</v>
      </c>
    </row>
    <row r="27" spans="1:13" ht="12.75">
      <c r="A27" s="53" t="s">
        <v>110</v>
      </c>
      <c r="B27" s="53"/>
      <c r="C27" s="53"/>
      <c r="D27" s="53"/>
      <c r="E27" s="53"/>
      <c r="F27" s="53"/>
      <c r="G27" s="53"/>
      <c r="J27" s="20">
        <v>4</v>
      </c>
      <c r="K27" s="20" t="s">
        <v>139</v>
      </c>
      <c r="L27" s="51"/>
      <c r="M27" s="32">
        <v>52.94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140</v>
      </c>
      <c r="L28" s="25"/>
      <c r="M28" s="32">
        <v>11.76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4.97</v>
      </c>
      <c r="M39" s="33">
        <f>SUM(M24:M38)</f>
        <v>465233.201342</v>
      </c>
    </row>
    <row r="40" spans="1:11" ht="12.75">
      <c r="A40" s="2" t="s">
        <v>6</v>
      </c>
      <c r="F40" s="11">
        <v>25568.12</v>
      </c>
      <c r="K40" s="1" t="s">
        <v>61</v>
      </c>
    </row>
    <row r="41" spans="1:13" ht="12.75">
      <c r="A41" t="s">
        <v>7</v>
      </c>
      <c r="F41" s="5">
        <v>24893.1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0.9735991539463988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128</v>
      </c>
      <c r="F43" s="5">
        <f>400</f>
        <v>400</v>
      </c>
      <c r="J43" s="20">
        <v>1</v>
      </c>
      <c r="K43" s="20" t="s">
        <v>135</v>
      </c>
      <c r="L43" s="25" t="s">
        <v>136</v>
      </c>
      <c r="M43" s="25">
        <v>198.6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25293.1</v>
      </c>
      <c r="J44" s="20">
        <v>2</v>
      </c>
      <c r="K44" s="20" t="s">
        <v>138</v>
      </c>
      <c r="L44" s="25"/>
      <c r="M44" s="25">
        <v>10000</v>
      </c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6165.06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1.77</v>
      </c>
      <c r="E54" s="13" t="s">
        <v>14</v>
      </c>
      <c r="F54" s="11">
        <f>E33*D54</f>
        <v>3546.195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3546.195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2">
        <v>166649</v>
      </c>
      <c r="D58">
        <v>228935.4</v>
      </c>
      <c r="E58">
        <v>2003.5</v>
      </c>
      <c r="F58" s="34">
        <f>C58/D58*E58</f>
        <v>1458.4082300072423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1343.660508</v>
      </c>
      <c r="J59" s="20"/>
      <c r="K59" s="20"/>
      <c r="L59" s="30" t="s">
        <v>64</v>
      </c>
      <c r="M59" s="33">
        <f>SUM(M43:M58)</f>
        <v>10198.6</v>
      </c>
    </row>
    <row r="60" spans="1:6" ht="12.75">
      <c r="A60" t="s">
        <v>21</v>
      </c>
      <c r="F60" s="11">
        <f>M39</f>
        <v>465233.201342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M59</f>
        <v>10198.6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0.5</v>
      </c>
      <c r="E65" t="s">
        <v>14</v>
      </c>
      <c r="F65" s="11">
        <f>B65*D65</f>
        <v>1001.75</v>
      </c>
    </row>
    <row r="66" spans="1:6" ht="12.75">
      <c r="A66" s="46" t="s">
        <v>75</v>
      </c>
      <c r="B66" s="46"/>
      <c r="C66" s="46"/>
      <c r="D66" s="50"/>
      <c r="E66" s="46"/>
      <c r="F66" s="50">
        <v>0</v>
      </c>
    </row>
    <row r="67" spans="1:6" ht="12.75">
      <c r="A67" s="46" t="s">
        <v>84</v>
      </c>
      <c r="B67" s="46"/>
      <c r="C67" s="46"/>
      <c r="D67" s="50">
        <v>0</v>
      </c>
      <c r="E67" s="46"/>
      <c r="F67" s="50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479235.6200800072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0.18</v>
      </c>
      <c r="E70" t="s">
        <v>14</v>
      </c>
      <c r="F70" s="11">
        <f>B70*D70</f>
        <v>360.63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1.62</v>
      </c>
      <c r="E73" t="s">
        <v>14</v>
      </c>
      <c r="F73" s="11">
        <f>B73*D73</f>
        <v>3245.67</v>
      </c>
    </row>
    <row r="74" spans="1:6" ht="12.75">
      <c r="A74" s="4" t="s">
        <v>29</v>
      </c>
      <c r="F74" s="31">
        <f>F70+F73</f>
        <v>3606.3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2.7</v>
      </c>
      <c r="E77" t="s">
        <v>14</v>
      </c>
      <c r="F77" s="11">
        <f>B77*D77</f>
        <v>5409.450000000001</v>
      </c>
    </row>
    <row r="78" spans="1:6" ht="12.75">
      <c r="A78" s="4" t="s">
        <v>31</v>
      </c>
      <c r="F78" s="8">
        <f>SUM(F77)</f>
        <v>5409.450000000001</v>
      </c>
    </row>
    <row r="79" spans="1:6" ht="12.75">
      <c r="A79" s="47" t="s">
        <v>78</v>
      </c>
      <c r="B79" s="46"/>
      <c r="C79" s="46"/>
      <c r="D79" s="48">
        <v>0</v>
      </c>
      <c r="E79" s="46"/>
      <c r="F79" s="49">
        <f>D79*E33</f>
        <v>0</v>
      </c>
    </row>
    <row r="80" spans="1:6" ht="12.75">
      <c r="A80" s="1" t="s">
        <v>32</v>
      </c>
      <c r="B80" s="1"/>
      <c r="F80" s="31">
        <f>F52+F56+F68+F74+F78+F79</f>
        <v>497962.6250800072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28881.832254640416</v>
      </c>
      <c r="I81" s="7"/>
    </row>
    <row r="82" spans="1:6" ht="15">
      <c r="A82" s="12" t="s">
        <v>34</v>
      </c>
      <c r="B82" s="12"/>
      <c r="C82" s="44"/>
      <c r="D82" s="12"/>
      <c r="E82" s="12"/>
      <c r="F82" s="41">
        <f>F80+F81</f>
        <v>526844.4573346477</v>
      </c>
    </row>
    <row r="83" spans="2:6" ht="12.75">
      <c r="B83" s="36" t="s">
        <v>67</v>
      </c>
      <c r="C83" s="37" t="s">
        <v>68</v>
      </c>
      <c r="D83" s="22" t="s">
        <v>69</v>
      </c>
      <c r="E83" s="22" t="s">
        <v>70</v>
      </c>
      <c r="F83" s="40" t="s">
        <v>132</v>
      </c>
    </row>
    <row r="84" spans="1:6" ht="12.75">
      <c r="A84" s="13"/>
      <c r="B84" s="38">
        <v>42644</v>
      </c>
      <c r="C84" s="39">
        <v>-33389</v>
      </c>
      <c r="D84" s="42">
        <f>F44</f>
        <v>25293.1</v>
      </c>
      <c r="E84" s="42">
        <f>F82</f>
        <v>526844.4573346477</v>
      </c>
      <c r="F84" s="43">
        <f>C84+D84-E84</f>
        <v>-534940.3573346477</v>
      </c>
    </row>
    <row r="86" spans="1:6" ht="13.5" thickBot="1">
      <c r="A86" t="s">
        <v>113</v>
      </c>
      <c r="C86" s="54">
        <v>42644</v>
      </c>
      <c r="D86" s="8" t="s">
        <v>114</v>
      </c>
      <c r="E86" s="54">
        <v>42674</v>
      </c>
      <c r="F86" t="s">
        <v>115</v>
      </c>
    </row>
    <row r="87" spans="1:7" ht="13.5" thickBot="1">
      <c r="A87" t="s">
        <v>116</v>
      </c>
      <c r="F87" s="55">
        <f>E84</f>
        <v>526844.4573346477</v>
      </c>
      <c r="G87" t="s">
        <v>14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2017-01-21T08:25:06Z</cp:lastPrinted>
  <dcterms:created xsi:type="dcterms:W3CDTF">2008-08-18T07:30:19Z</dcterms:created>
  <dcterms:modified xsi:type="dcterms:W3CDTF">2017-01-21T08:25:07Z</dcterms:modified>
  <cp:category/>
  <cp:version/>
  <cp:contentType/>
  <cp:contentStatus/>
</cp:coreProperties>
</file>