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<sst xmlns="http://schemas.openxmlformats.org/spreadsheetml/2006/main" count="157" uniqueCount="135">
  <si>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</si>
  <si>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</si>
  <si>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</si>
  <si>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</si>
  <si>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</si>
  <si>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</si>
  <si>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</si>
  <si>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</si>
  <si>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</si>
  <si>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</si>
  <si>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</si>
  <si>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</si>
  <si>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</si>
  <si>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</si>
  <si>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</si>
  <si>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</si>
  <si>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</si>
  <si>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</si>
  <si>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</si>
  <si>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</si>
  <si>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</si>
  <si>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</si>
  <si>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</si>
  <si>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</si>
  <si>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</si>
  <si>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</si>
  <si>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</si>
  <si>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</si>
  <si>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</si>
  <si>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</si>
  <si>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</si>
  <si>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</si>
  <si>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</si>
  <si>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</si>
  <si>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</si>
  <si>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</si>
  <si>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</si>
  <si>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</si>
  <si>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</si>
  <si>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</si>
  <si>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</si>
  <si>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</si>
  <si>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</si>
  <si>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</si>
  <si>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</si>
  <si>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</si>
  <si>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</si>
  <si>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</si>
  <si>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</si>
  <si>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</si>
  <si>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</si>
  <si>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</si>
  <si>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</si>
  <si>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</si>
  <si>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</si>
  <si>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</si>
  <si>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</si>
  <si>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</si>
  <si>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</si>
  <si>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</si>
  <si>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</si>
  <si>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</si>
  <si>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</si>
  <si>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</si>
  <si>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</si>
  <si>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</si>
  <si>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</si>
  <si>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</si>
  <si>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</si>
  <si>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</si>
  <si>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</si>
  <si>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</si>
  <si>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</si>
  <si>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</si>
  <si>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</si>
  <si>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</si>
  <si>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</si>
  <si>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</si>
  <si>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</si>
  <si>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</si>
  <si>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</si>
  <si>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</si>
  <si>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</si>
  <si>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</si>
  <si>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</si>
  <si>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</si>
  <si>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</si>
  <si>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</si>
  <si>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</si>
  <si>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</si>
  <si>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</si>
  <si>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</si>
  <si>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</si>
  <si>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</si>
  <si>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</si>
  <si>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</si>
  <si>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</si>
  <si>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</si>
  <si>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</si>
  <si>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</si>
  <si>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</si>
  <si>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</si>
  <si>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</si>
  <si>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</si>
  <si>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</si>
  <si>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</si>
  <si>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</si>
  <si>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</si>
  <si>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</si>
  <si>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</si>
  <si>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</si>
  <si>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</si>
  <si>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</si>
  <si>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</si>
  <si>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</si>
  <si>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</si>
  <si>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</si>
  <si>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</si>
  <si>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</si>
  <si>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</si>
  <si>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</si>
  <si>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</si>
  <si>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</si>
  <si>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</si>
  <si>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</si>
  <si>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</si>
  <si>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</si>
  <si>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</si>
  <si>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</si>
  <si>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июля</t>
  </si>
  <si>
    <t xml:space="preserve">                               за   июль  2016 г.</t>
  </si>
  <si>
    <t>ост.на 01.08</t>
  </si>
  <si>
    <t>смена ламп (3шт) п-д2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</si>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</sst>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K41" sqref="K4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129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90</v>
      </c>
      <c r="C7" s="1" t="s">
        <v>91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101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10.98</v>
      </c>
      <c r="M20" s="34">
        <f>SUM(M6:M19)</f>
        <v>1508.526828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132</v>
      </c>
      <c r="L24" s="50">
        <f>0.03*7.1</f>
        <v>0.213</v>
      </c>
      <c r="M24" s="33">
        <f>L24*114.3*1.202*1.15</f>
        <v>33.65333757</v>
      </c>
    </row>
    <row r="25" spans="1:13" ht="12.75">
      <c r="A25" t="s">
        <v>107</v>
      </c>
      <c r="J25" s="20">
        <v>2</v>
      </c>
      <c r="K25" s="20"/>
      <c r="L25" s="25"/>
      <c r="M25" s="33">
        <f>L25*114.3*1.202*1.15</f>
        <v>0</v>
      </c>
    </row>
    <row r="26" spans="1:13" ht="12.75">
      <c r="A26" t="s">
        <v>108</v>
      </c>
      <c r="J26" s="20">
        <v>3</v>
      </c>
      <c r="K26" s="20"/>
      <c r="L26" s="25"/>
      <c r="M26" s="33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aca="true" t="shared" si="1" ref="M27:M34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/>
    </row>
    <row r="36" spans="1:13" ht="12.75">
      <c r="A36" t="s">
        <v>4</v>
      </c>
      <c r="E36">
        <v>491</v>
      </c>
      <c r="F36" t="s">
        <v>65</v>
      </c>
      <c r="J36" s="20"/>
      <c r="K36" s="30" t="s">
        <v>57</v>
      </c>
      <c r="L36" s="28">
        <f>SUM(L24:L35)</f>
        <v>0.213</v>
      </c>
      <c r="M36" s="34">
        <f>SUM(M24:M35)</f>
        <v>33.65333757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35839.01</v>
      </c>
      <c r="J40" s="20">
        <v>1</v>
      </c>
      <c r="K40" s="20" t="s">
        <v>133</v>
      </c>
      <c r="L40" s="25" t="s">
        <v>134</v>
      </c>
      <c r="M40" s="25">
        <f>3*12.78</f>
        <v>38.339999999999996</v>
      </c>
    </row>
    <row r="41" spans="1:13" ht="12.75">
      <c r="A41" t="s">
        <v>7</v>
      </c>
      <c r="F41" s="5">
        <v>29978.11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0.8364659068428508</v>
      </c>
      <c r="J42" s="20">
        <v>3</v>
      </c>
      <c r="K42" s="20"/>
      <c r="L42" s="25"/>
      <c r="M42" s="25"/>
    </row>
    <row r="43" spans="1:13" ht="12.75">
      <c r="A43" t="s">
        <v>127</v>
      </c>
      <c r="F43" s="5">
        <f>100+250+400+400</f>
        <v>1150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31128.11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(2400+266.66)*1.202</f>
        <v>3205.32532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F49+F50+F51</f>
        <v>7252.45532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4949.628000000001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0.1</v>
      </c>
      <c r="E55" t="s">
        <v>14</v>
      </c>
      <c r="F55" s="5">
        <f>B55*D55</f>
        <v>25.900000000000002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4975.528</v>
      </c>
      <c r="J56" s="20"/>
      <c r="K56" s="20"/>
      <c r="L56" s="31" t="s">
        <v>64</v>
      </c>
      <c r="M56" s="28">
        <f>SUM(M40:M55)</f>
        <v>38.339999999999996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166649</v>
      </c>
      <c r="D58">
        <v>228935.4</v>
      </c>
      <c r="E58">
        <v>2796.4</v>
      </c>
      <c r="F58" s="35">
        <f>C58/D58*E58</f>
        <v>2035.584114994885</v>
      </c>
    </row>
    <row r="59" spans="1:6" ht="12.75">
      <c r="A59" t="s">
        <v>20</v>
      </c>
      <c r="F59" s="35">
        <f>M20</f>
        <v>1508.526828</v>
      </c>
    </row>
    <row r="60" spans="1:6" ht="12.75">
      <c r="A60" t="s">
        <v>21</v>
      </c>
      <c r="F60" s="11">
        <f>M36</f>
        <v>33.65333757</v>
      </c>
    </row>
    <row r="61" spans="1:6" ht="12.75">
      <c r="A61" t="s">
        <v>71</v>
      </c>
      <c r="F61" s="5">
        <v>721.2</v>
      </c>
    </row>
    <row r="62" spans="1:6" ht="12.75">
      <c r="A62" t="s">
        <v>22</v>
      </c>
      <c r="F62" s="5">
        <f>M56</f>
        <v>38.339999999999996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0.37</v>
      </c>
      <c r="E65" t="s">
        <v>14</v>
      </c>
      <c r="F65" s="11">
        <f>B65*D65</f>
        <v>1034.6680000000001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25</v>
      </c>
      <c r="B68" s="4"/>
      <c r="C68" s="10"/>
      <c r="F68" s="32">
        <f>SUM(F58:F67)</f>
        <v>5371.972280564885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0.18</v>
      </c>
      <c r="E70" s="7"/>
      <c r="F70" s="46">
        <f>B70*D70</f>
        <v>503.352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0.92</v>
      </c>
      <c r="E73" t="s">
        <v>14</v>
      </c>
      <c r="F73" s="11">
        <f>B73*D73</f>
        <v>2572.688</v>
      </c>
    </row>
    <row r="74" spans="1:6" ht="12.75">
      <c r="A74" s="4" t="s">
        <v>29</v>
      </c>
      <c r="F74" s="32">
        <f>F70+F73</f>
        <v>3076.04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2.09</v>
      </c>
      <c r="E77" t="s">
        <v>14</v>
      </c>
      <c r="F77" s="11">
        <f>B77*D77</f>
        <v>5844.476</v>
      </c>
    </row>
    <row r="78" spans="1:6" ht="12.75">
      <c r="A78" s="4" t="s">
        <v>31</v>
      </c>
      <c r="F78" s="32">
        <f>SUM(F77)</f>
        <v>5844.476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26520.471600564884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1538.1873528327633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28058.658953397648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42552</v>
      </c>
      <c r="C84" s="40">
        <v>-305510</v>
      </c>
      <c r="D84" s="43">
        <f>F44</f>
        <v>31128.11</v>
      </c>
      <c r="E84" s="43">
        <f>F82</f>
        <v>28058.658953397648</v>
      </c>
      <c r="F84" s="44">
        <f>C84+D84-E84</f>
        <v>-302440.54895339767</v>
      </c>
    </row>
    <row r="86" spans="1:6" ht="13.5" thickBot="1">
      <c r="A86" t="s">
        <v>112</v>
      </c>
      <c r="C86" s="55">
        <v>42552</v>
      </c>
      <c r="D86" s="8" t="s">
        <v>113</v>
      </c>
      <c r="E86" s="55">
        <v>42582</v>
      </c>
      <c r="F86" t="s">
        <v>114</v>
      </c>
    </row>
    <row r="87" spans="1:7" ht="13.5" thickBot="1">
      <c r="A87" t="s">
        <v>115</v>
      </c>
      <c r="F87" s="56">
        <f>E84</f>
        <v>28058.658953397648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2016-04-15T06:00:47Z</cp:lastPrinted>
  <dcterms:created xsi:type="dcterms:W3CDTF">2008-08-18T07:30:19Z</dcterms:created>
  <dcterms:modified xsi:type="dcterms:W3CDTF">2016-09-22T11:55:00Z</dcterms:modified>
  <cp:category/>
  <cp:version/>
  <cp:contentType/>
  <cp:contentStatus/>
</cp:coreProperties>
</file>