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<sst xmlns="http://schemas.openxmlformats.org/spreadsheetml/2006/main" count="159" uniqueCount="136">
  <si>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</si>
  <si>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</si>
  <si>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</si>
  <si>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</si>
  <si>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</si>
  <si>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</si>
  <si>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</si>
  <si>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</si>
  <si>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</si>
  <si>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</si>
  <si>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</si>
  <si>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</si>
  <si>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</si>
  <si>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</si>
  <si>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</si>
  <si>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</si>
  <si>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</si>
  <si>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</si>
  <si>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</si>
  <si>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</si>
  <si>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</si>
  <si>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</si>
  <si>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</si>
  <si>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</si>
  <si>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</si>
  <si>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</si>
  <si>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</si>
  <si>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</si>
  <si>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</si>
  <si>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</si>
  <si>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</si>
  <si>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</si>
  <si>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</si>
  <si>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</si>
  <si>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</si>
  <si>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</si>
  <si>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</si>
  <si>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</si>
  <si>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</si>
  <si>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</si>
  <si>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</si>
  <si>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</si>
  <si>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</si>
  <si>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</si>
  <si>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</si>
  <si>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</si>
  <si>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</si>
  <si>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</si>
  <si>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</si>
  <si>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</si>
  <si>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</si>
  <si>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</si>
  <si>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</si>
  <si>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</si>
  <si>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</si>
  <si>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</si>
  <si>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</si>
  <si>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</si>
  <si>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</si>
  <si>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</si>
  <si>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</si>
  <si>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</si>
  <si>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</si>
  <si>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</si>
  <si>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</si>
  <si>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</si>
  <si>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</si>
  <si>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</si>
  <si>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</si>
  <si>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</si>
  <si>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</si>
  <si>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</si>
  <si>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</si>
  <si>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</si>
  <si>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</si>
  <si>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</si>
  <si>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</si>
  <si>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</si>
  <si>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</si>
  <si>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</si>
  <si>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</si>
  <si>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</si>
  <si>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</si>
  <si>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</si>
  <si>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</si>
  <si>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</si>
  <si>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</si>
  <si>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</si>
  <si>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</si>
  <si>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</si>
  <si>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</si>
  <si>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</si>
  <si>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</si>
  <si>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</si>
  <si>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</si>
  <si>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</si>
  <si>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</si>
  <si>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</si>
  <si>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</si>
  <si>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</si>
  <si>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</si>
  <si>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</si>
  <si>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</si>
  <si>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</si>
  <si>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</si>
  <si>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</si>
  <si>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</si>
  <si>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</si>
  <si>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</si>
  <si>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</si>
  <si>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</si>
  <si>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</si>
  <si>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</si>
  <si>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</si>
  <si>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</si>
  <si>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</si>
  <si>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</si>
  <si>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</si>
  <si>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</si>
  <si>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</si>
  <si>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</si>
  <si>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</si>
  <si>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</si>
  <si>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</si>
  <si>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</si>
  <si>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</si>
  <si>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</si>
  <si>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</si>
  <si>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</si>
  <si>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декабря</t>
  </si>
  <si>
    <t>за  декабрь 2016 г.</t>
  </si>
  <si>
    <t>ост.на 01.01.</t>
  </si>
  <si>
    <t>сбивание сосулек, очистка кровли от наледи</t>
  </si>
  <si>
    <t>смена ламп (8шт)</t>
  </si>
  <si>
    <t>лампа</t>
  </si>
  <si>
    <t>8шт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</si>
</sst>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12</v>
      </c>
      <c r="K2" s="5" t="s">
        <v>130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129</v>
      </c>
      <c r="G5" s="8" t="s">
        <v>87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75</v>
      </c>
      <c r="L6" s="25">
        <v>0</v>
      </c>
      <c r="M6" s="52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42</v>
      </c>
      <c r="L7" s="14"/>
      <c r="M7" s="52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4.98</v>
      </c>
      <c r="M11" s="52">
        <f t="shared" si="0"/>
        <v>684.195228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95</v>
      </c>
      <c r="J13" s="16"/>
      <c r="K13" s="18" t="s">
        <v>78</v>
      </c>
      <c r="L13" s="23">
        <v>5</v>
      </c>
      <c r="M13" s="52">
        <f t="shared" si="0"/>
        <v>686.943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52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52">
        <f t="shared" si="0"/>
        <v>0</v>
      </c>
    </row>
    <row r="17" spans="5:13" ht="12.75">
      <c r="E17" t="s">
        <v>99</v>
      </c>
      <c r="J17" s="15" t="s">
        <v>52</v>
      </c>
      <c r="K17" s="26" t="s">
        <v>80</v>
      </c>
      <c r="L17" s="21">
        <v>0</v>
      </c>
      <c r="M17" s="52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101</v>
      </c>
      <c r="J19" s="16" t="s">
        <v>79</v>
      </c>
      <c r="K19" s="18" t="s">
        <v>55</v>
      </c>
      <c r="L19" s="23">
        <v>0.5</v>
      </c>
      <c r="M19" s="52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10.48</v>
      </c>
      <c r="M20" s="32">
        <f>SUM(M6:M19)</f>
        <v>1439.832528</v>
      </c>
    </row>
    <row r="21" spans="1:11" ht="12.75">
      <c r="A21" t="s">
        <v>128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132</v>
      </c>
      <c r="L24" s="25">
        <f>0.98*15</f>
        <v>14.7</v>
      </c>
      <c r="M24" s="50">
        <f>L24*114.3*1.202*1.15</f>
        <v>2322.5542829999995</v>
      </c>
    </row>
    <row r="25" spans="1:13" ht="12.75">
      <c r="A25" t="s">
        <v>106</v>
      </c>
      <c r="J25" s="20">
        <v>2</v>
      </c>
      <c r="K25" s="48" t="s">
        <v>133</v>
      </c>
      <c r="L25" s="59">
        <f>0.08*7.1</f>
        <v>0.568</v>
      </c>
      <c r="M25" s="50">
        <f>L25*114.3*1.202*1.15</f>
        <v>89.74223351999998</v>
      </c>
    </row>
    <row r="26" spans="1:13" ht="12.75">
      <c r="A26" t="s">
        <v>107</v>
      </c>
      <c r="J26" s="20">
        <v>3</v>
      </c>
      <c r="K26" s="20"/>
      <c r="L26" s="52"/>
      <c r="M26" s="50">
        <f>L26*114.3*1.202*1.15</f>
        <v>0</v>
      </c>
    </row>
    <row r="27" spans="1:13" ht="12.75">
      <c r="A27" s="56" t="s">
        <v>108</v>
      </c>
      <c r="B27" s="56"/>
      <c r="C27" s="56"/>
      <c r="D27" s="56"/>
      <c r="E27" s="56"/>
      <c r="F27" s="56"/>
      <c r="G27" s="56"/>
      <c r="J27" s="20">
        <v>4</v>
      </c>
      <c r="K27" s="20"/>
      <c r="L27" s="52"/>
      <c r="M27" s="50">
        <f aca="true" t="shared" si="1" ref="M27:M34">L27*114.3*1.202*1.15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15.267999999999999</v>
      </c>
      <c r="M35" s="32">
        <f>SUM(M24:M34)</f>
        <v>2412.2965165199994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134</v>
      </c>
      <c r="L39" s="49" t="s">
        <v>135</v>
      </c>
      <c r="M39" s="49">
        <f>8*13.3</f>
        <v>106.4</v>
      </c>
    </row>
    <row r="40" spans="1:13" ht="12.75">
      <c r="A40" s="2" t="s">
        <v>6</v>
      </c>
      <c r="F40" s="11">
        <v>57189.23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54840.74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0.9589347504766194</v>
      </c>
      <c r="J42" s="20">
        <v>4</v>
      </c>
      <c r="K42" s="20"/>
      <c r="L42" s="25"/>
      <c r="M42" s="25"/>
    </row>
    <row r="43" spans="1:13" ht="12.75">
      <c r="A43" t="s">
        <v>127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56140.74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4336.33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(2800+100)*1.202</f>
        <v>3485.7999999999997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7822.129999999999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106.4</v>
      </c>
    </row>
    <row r="54" spans="1:6" ht="12.75">
      <c r="A54" t="s">
        <v>73</v>
      </c>
      <c r="C54" s="13"/>
      <c r="D54" s="43">
        <v>1.77</v>
      </c>
      <c r="E54" s="13" t="s">
        <v>14</v>
      </c>
      <c r="F54" s="11">
        <f>E33*D54</f>
        <v>7923.582</v>
      </c>
    </row>
    <row r="55" spans="1:6" ht="12.75">
      <c r="A55" t="s">
        <v>77</v>
      </c>
      <c r="B55">
        <v>1246</v>
      </c>
      <c r="C55" t="s">
        <v>13</v>
      </c>
      <c r="D55" s="5">
        <v>0.4</v>
      </c>
      <c r="E55" t="s">
        <v>14</v>
      </c>
      <c r="F55" s="11">
        <f>B55*D55</f>
        <v>498.40000000000003</v>
      </c>
    </row>
    <row r="56" spans="1:6" ht="12.75">
      <c r="A56" s="4" t="s">
        <v>16</v>
      </c>
      <c r="B56" s="10"/>
      <c r="C56" s="10"/>
      <c r="F56" s="31">
        <f>SUM(F54:F55)</f>
        <v>8421.982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166992</v>
      </c>
      <c r="D58">
        <v>228935.4</v>
      </c>
      <c r="E58">
        <v>4476.6</v>
      </c>
      <c r="F58" s="33">
        <f>C58/D58*E58</f>
        <v>3265.3595171388965</v>
      </c>
    </row>
    <row r="59" spans="1:6" ht="12.75">
      <c r="A59" t="s">
        <v>19</v>
      </c>
      <c r="F59" s="33">
        <f>M20</f>
        <v>1439.832528</v>
      </c>
    </row>
    <row r="60" spans="1:6" ht="12.75">
      <c r="A60" t="s">
        <v>20</v>
      </c>
      <c r="F60" s="11">
        <f>M35</f>
        <v>2412.2965165199994</v>
      </c>
    </row>
    <row r="61" spans="1:6" ht="12.75">
      <c r="A61" t="s">
        <v>70</v>
      </c>
      <c r="F61" s="5">
        <v>721.2</v>
      </c>
    </row>
    <row r="62" spans="1:6" ht="12.75">
      <c r="A62" t="s">
        <v>21</v>
      </c>
      <c r="F62" s="11">
        <f>M53</f>
        <v>106.4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0.28</v>
      </c>
      <c r="E65" t="s">
        <v>14</v>
      </c>
      <c r="F65" s="11">
        <f>B65*D65</f>
        <v>1253.4480000000003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9198.536561658895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0.28</v>
      </c>
      <c r="E70" t="s">
        <v>14</v>
      </c>
      <c r="F70" s="11">
        <f>B70*D70</f>
        <v>1253.4480000000003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0.94</v>
      </c>
      <c r="E73" t="s">
        <v>14</v>
      </c>
      <c r="F73" s="11">
        <f>B73*D73</f>
        <v>4208.004</v>
      </c>
    </row>
    <row r="74" spans="1:6" ht="12.75">
      <c r="A74" s="4" t="s">
        <v>28</v>
      </c>
      <c r="F74" s="31">
        <f>F70+F73</f>
        <v>5461.452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2.01</v>
      </c>
      <c r="E77" t="s">
        <v>14</v>
      </c>
      <c r="F77" s="11">
        <f>B77*D77</f>
        <v>8997.966</v>
      </c>
    </row>
    <row r="78" spans="1:6" ht="12.75">
      <c r="A78" s="4" t="s">
        <v>30</v>
      </c>
      <c r="F78" s="31">
        <f>SUM(F77)</f>
        <v>8997.966</v>
      </c>
    </row>
    <row r="79" spans="1:6" ht="12.75">
      <c r="A79" s="53" t="s">
        <v>76</v>
      </c>
      <c r="B79" s="44"/>
      <c r="C79" s="44"/>
      <c r="D79" s="51">
        <v>2.37</v>
      </c>
      <c r="E79" s="44"/>
      <c r="F79" s="54">
        <f>D79*E33</f>
        <v>10609.542000000001</v>
      </c>
    </row>
    <row r="80" spans="1:6" ht="12.75">
      <c r="A80" s="1" t="s">
        <v>31</v>
      </c>
      <c r="B80" s="1"/>
      <c r="F80" s="31">
        <f>F52+F56+F68+F74+F78+F79</f>
        <v>50511.6085616589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2929.6732965762158</v>
      </c>
      <c r="I81" s="7"/>
    </row>
    <row r="82" spans="1:6" ht="15">
      <c r="A82" s="12" t="s">
        <v>33</v>
      </c>
      <c r="B82" s="12"/>
      <c r="C82" s="12"/>
      <c r="D82" s="12"/>
      <c r="E82" s="12"/>
      <c r="F82" s="40">
        <f>F80+F81</f>
        <v>53441.28185823511</v>
      </c>
    </row>
    <row r="83" spans="2:6" ht="12.75">
      <c r="B83" s="35" t="s">
        <v>66</v>
      </c>
      <c r="C83" s="36" t="s">
        <v>67</v>
      </c>
      <c r="D83" s="22" t="s">
        <v>68</v>
      </c>
      <c r="E83" s="22" t="s">
        <v>69</v>
      </c>
      <c r="F83" s="39" t="s">
        <v>131</v>
      </c>
    </row>
    <row r="84" spans="1:6" ht="12.75">
      <c r="A84" s="13"/>
      <c r="B84" s="37">
        <v>43070</v>
      </c>
      <c r="C84" s="38">
        <v>197497</v>
      </c>
      <c r="D84" s="41">
        <f>F44</f>
        <v>56140.74</v>
      </c>
      <c r="E84" s="41">
        <f>F82</f>
        <v>53441.28185823511</v>
      </c>
      <c r="F84" s="42">
        <f>C84+D84-E84</f>
        <v>200196.4581417649</v>
      </c>
    </row>
    <row r="86" spans="1:6" ht="13.5" thickBot="1">
      <c r="A86" t="s">
        <v>112</v>
      </c>
      <c r="C86" s="57">
        <v>42705</v>
      </c>
      <c r="D86" s="8" t="s">
        <v>113</v>
      </c>
      <c r="E86" s="57">
        <v>42735</v>
      </c>
      <c r="F86" t="s">
        <v>114</v>
      </c>
    </row>
    <row r="87" spans="1:7" ht="13.5" thickBot="1">
      <c r="A87" t="s">
        <v>115</v>
      </c>
      <c r="F87" s="58">
        <f>E84</f>
        <v>53441.28185823511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2017-01-21T08:24:21Z</cp:lastPrinted>
  <dcterms:created xsi:type="dcterms:W3CDTF">2008-08-18T07:30:19Z</dcterms:created>
  <dcterms:modified xsi:type="dcterms:W3CDTF">2017-03-29T07:47:59Z</dcterms:modified>
  <cp:category/>
  <cp:version/>
  <cp:contentType/>
  <cp:contentStatus/>
</cp:coreProperties>
</file>