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<sst xmlns="http://schemas.openxmlformats.org/spreadsheetml/2006/main" count="171" uniqueCount="146">
  <si>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</si>
  <si>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</si>
  <si>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</si>
  <si>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</si>
  <si>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</si>
  <si>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</si>
  <si>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</si>
  <si>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</si>
  <si>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</si>
  <si>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</si>
  <si>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</si>
  <si>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</si>
  <si>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</si>
  <si>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</si>
  <si>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</si>
  <si>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</si>
  <si>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</si>
  <si>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</si>
  <si>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</si>
  <si>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</si>
  <si>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</si>
  <si>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</si>
  <si>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</si>
  <si>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</si>
  <si>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</si>
  <si>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</si>
  <si>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</si>
  <si>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</si>
  <si>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</si>
  <si>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</si>
  <si>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</si>
  <si>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</si>
  <si>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</si>
  <si>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</si>
  <si>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</si>
  <si>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</si>
  <si>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</si>
  <si>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</si>
  <si>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</si>
  <si>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</si>
  <si>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</si>
  <si>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</si>
  <si>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</si>
  <si>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</si>
  <si>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</si>
  <si>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</si>
  <si>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</si>
  <si>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</si>
  <si>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</si>
  <si>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</si>
  <si>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</si>
  <si>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</si>
  <si>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</si>
  <si>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</si>
  <si>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</si>
  <si>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</si>
  <si>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</si>
  <si>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</si>
  <si>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</si>
  <si>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</si>
  <si>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</si>
  <si>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</si>
  <si>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</si>
  <si>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</si>
  <si>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</si>
  <si>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</si>
  <si>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</si>
  <si>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</si>
  <si>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</si>
  <si>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</si>
  <si>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</si>
  <si>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</si>
  <si>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</si>
  <si>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</si>
  <si>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</si>
  <si>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</si>
  <si>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</si>
  <si>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</si>
  <si>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</si>
  <si>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</si>
  <si>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</si>
  <si>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</si>
  <si>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</si>
  <si>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Техлифт (техобслуживание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</si>
  <si>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</si>
  <si>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</si>
  <si>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</si>
  <si>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</si>
  <si>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</si>
  <si>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</si>
  <si>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</si>
  <si>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</si>
  <si>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</si>
  <si>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</si>
  <si>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января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</si>
  <si>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</si>
  <si>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</si>
  <si>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</si>
  <si>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</si>
  <si>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</si>
  <si>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</si>
  <si>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</si>
  <si>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</si>
  <si>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</si>
  <si>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</si>
  <si>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</si>
  <si>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</si>
  <si>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</si>
  <si>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</si>
  <si>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</si>
  <si>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</si>
  <si>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</si>
  <si>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</si>
  <si>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</si>
  <si>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</si>
  <si>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</si>
  <si>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</si>
  <si>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</si>
  <si>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</si>
  <si>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</si>
  <si>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</si>
  <si>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</si>
  <si>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</si>
  <si>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</si>
  <si>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</si>
  <si>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</si>
  <si>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</si>
  <si>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</si>
  <si>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</si>
  <si>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</si>
  <si>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</si>
  <si>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</si>
  <si>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</si>
  <si>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</si>
  <si>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</si>
  <si>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</si>
  <si>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                    за   январь  2016 г.</t>
  </si>
  <si>
    <t>ост.на 01.02</t>
  </si>
  <si>
    <t>1.2 Арендаторы  (Спарк, Медиа-Маркет,интер-тел,ростел.комстар)</t>
  </si>
  <si>
    <t>заделка подвальных окон</t>
  </si>
  <si>
    <t>тес</t>
  </si>
  <si>
    <t>гвозди</t>
  </si>
  <si>
    <t>0,5кг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</si>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</sst>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90" zoomScaleNormal="90" zoomScalePageLayoutView="0" workbookViewId="0" topLeftCell="A17">
      <selection activeCell="M42" sqref="M42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71</v>
      </c>
    </row>
    <row r="2" spans="3:11" ht="12.75">
      <c r="C2" s="1" t="s">
        <v>91</v>
      </c>
      <c r="D2" s="8">
        <v>1</v>
      </c>
      <c r="K2" t="s">
        <v>136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94</v>
      </c>
      <c r="G5" s="8" t="s">
        <v>95</v>
      </c>
      <c r="J5" s="15"/>
      <c r="K5" s="15"/>
      <c r="L5" s="21" t="s">
        <v>42</v>
      </c>
      <c r="M5" s="21"/>
    </row>
    <row r="6" spans="1:13" ht="12.75">
      <c r="A6" t="s">
        <v>96</v>
      </c>
      <c r="J6" s="20">
        <v>1</v>
      </c>
      <c r="K6" s="20" t="s">
        <v>80</v>
      </c>
      <c r="L6" s="25">
        <v>0</v>
      </c>
      <c r="M6" s="50">
        <f>L6*114.3*1.202</f>
        <v>0</v>
      </c>
    </row>
    <row r="7" spans="2:13" ht="12.75">
      <c r="B7" t="s">
        <v>97</v>
      </c>
      <c r="C7" s="1" t="s">
        <v>98</v>
      </c>
      <c r="D7" s="1"/>
      <c r="E7" s="1" t="s">
        <v>120</v>
      </c>
      <c r="J7" s="14">
        <v>2</v>
      </c>
      <c r="K7" s="14" t="s">
        <v>45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50">
        <f t="shared" si="0"/>
        <v>0</v>
      </c>
    </row>
    <row r="9" spans="1:13" ht="12.75">
      <c r="A9" t="s">
        <v>99</v>
      </c>
      <c r="J9" s="16"/>
      <c r="K9" s="16" t="s">
        <v>47</v>
      </c>
      <c r="L9" s="23">
        <v>2.13</v>
      </c>
      <c r="M9" s="50">
        <f t="shared" si="0"/>
        <v>292.63771799999995</v>
      </c>
    </row>
    <row r="10" spans="5:13" ht="12.75">
      <c r="E10" t="s">
        <v>100</v>
      </c>
      <c r="J10" s="15">
        <v>3</v>
      </c>
      <c r="K10" s="24" t="s">
        <v>48</v>
      </c>
      <c r="L10" s="21"/>
      <c r="M10" s="50">
        <f t="shared" si="0"/>
        <v>0</v>
      </c>
    </row>
    <row r="11" spans="5:13" ht="12.75">
      <c r="E11" t="s">
        <v>101</v>
      </c>
      <c r="J11" s="16"/>
      <c r="K11" s="18" t="s">
        <v>50</v>
      </c>
      <c r="L11" s="23">
        <v>4.26</v>
      </c>
      <c r="M11" s="50">
        <f t="shared" si="0"/>
        <v>585.2754359999999</v>
      </c>
    </row>
    <row r="12" spans="5:13" ht="12.75">
      <c r="E12" t="s">
        <v>102</v>
      </c>
      <c r="J12" s="14">
        <v>4</v>
      </c>
      <c r="K12" s="17" t="s">
        <v>49</v>
      </c>
      <c r="L12" s="22"/>
      <c r="M12" s="50">
        <f t="shared" si="0"/>
        <v>0</v>
      </c>
    </row>
    <row r="13" spans="5:13" ht="12.75">
      <c r="E13" t="s">
        <v>103</v>
      </c>
      <c r="J13" s="16"/>
      <c r="K13" s="18" t="s">
        <v>86</v>
      </c>
      <c r="L13" s="23">
        <v>2.12</v>
      </c>
      <c r="M13" s="50">
        <f t="shared" si="0"/>
        <v>291.263832</v>
      </c>
    </row>
    <row r="14" spans="1:13" ht="12.75">
      <c r="A14" t="s">
        <v>104</v>
      </c>
      <c r="J14" s="20">
        <v>5</v>
      </c>
      <c r="K14" s="19" t="s">
        <v>51</v>
      </c>
      <c r="L14" s="25">
        <v>0</v>
      </c>
      <c r="M14" s="50">
        <f t="shared" si="0"/>
        <v>0</v>
      </c>
    </row>
    <row r="15" spans="1:13" ht="12.75">
      <c r="A15" t="s">
        <v>105</v>
      </c>
      <c r="J15" s="14">
        <v>6</v>
      </c>
      <c r="K15" s="17" t="s">
        <v>52</v>
      </c>
      <c r="L15" s="22"/>
      <c r="M15" s="50">
        <f t="shared" si="0"/>
        <v>0</v>
      </c>
    </row>
    <row r="16" spans="5:13" ht="12.75">
      <c r="E16" t="s">
        <v>106</v>
      </c>
      <c r="J16" s="15" t="s">
        <v>53</v>
      </c>
      <c r="K16" s="26" t="s">
        <v>54</v>
      </c>
      <c r="L16" s="21">
        <v>2.13</v>
      </c>
      <c r="M16" s="50">
        <f t="shared" si="0"/>
        <v>292.63771799999995</v>
      </c>
    </row>
    <row r="17" spans="5:13" ht="12.75">
      <c r="E17" t="s">
        <v>107</v>
      </c>
      <c r="J17" s="15" t="s">
        <v>55</v>
      </c>
      <c r="K17" s="26" t="s">
        <v>88</v>
      </c>
      <c r="L17" s="21">
        <v>9</v>
      </c>
      <c r="M17" s="50">
        <f t="shared" si="0"/>
        <v>1236.4974</v>
      </c>
    </row>
    <row r="18" spans="5:13" ht="12.75">
      <c r="E18" t="s">
        <v>108</v>
      </c>
      <c r="J18" s="15" t="s">
        <v>57</v>
      </c>
      <c r="K18" s="26" t="s">
        <v>56</v>
      </c>
      <c r="L18" s="21"/>
      <c r="M18" s="50">
        <f t="shared" si="0"/>
        <v>0</v>
      </c>
    </row>
    <row r="19" spans="1:13" ht="12.75">
      <c r="A19" t="s">
        <v>109</v>
      </c>
      <c r="J19" s="16" t="s">
        <v>87</v>
      </c>
      <c r="K19" s="18" t="s">
        <v>58</v>
      </c>
      <c r="L19" s="23">
        <v>0.5</v>
      </c>
      <c r="M19" s="50">
        <f t="shared" si="0"/>
        <v>68.6943</v>
      </c>
    </row>
    <row r="20" spans="1:13" ht="12.75">
      <c r="A20" t="s">
        <v>110</v>
      </c>
      <c r="J20" s="20"/>
      <c r="K20" s="27" t="s">
        <v>59</v>
      </c>
      <c r="L20" s="28">
        <f>SUM(L6:L19)</f>
        <v>20.14</v>
      </c>
      <c r="M20" s="35">
        <f>SUM(M6:M19)</f>
        <v>2767.0064039999997</v>
      </c>
    </row>
    <row r="21" spans="1:11" ht="12.75">
      <c r="A21" t="s">
        <v>111</v>
      </c>
      <c r="K21" s="1" t="s">
        <v>60</v>
      </c>
    </row>
    <row r="22" spans="1:13" ht="12.75">
      <c r="A22" t="s">
        <v>112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113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114</v>
      </c>
      <c r="J24" s="20">
        <v>1</v>
      </c>
      <c r="K24" s="20" t="s">
        <v>139</v>
      </c>
      <c r="L24" s="25">
        <v>1.4</v>
      </c>
      <c r="M24" s="34">
        <f aca="true" t="shared" si="1" ref="M24:M35">L24*114.3*1.202*1.15</f>
        <v>221.19564599999995</v>
      </c>
    </row>
    <row r="25" spans="1:13" ht="12.75">
      <c r="A25" t="s">
        <v>115</v>
      </c>
      <c r="J25" s="20">
        <v>2</v>
      </c>
      <c r="K25" s="20" t="s">
        <v>143</v>
      </c>
      <c r="L25" s="25">
        <v>0.42</v>
      </c>
      <c r="M25" s="34">
        <f t="shared" si="1"/>
        <v>66.3586938</v>
      </c>
    </row>
    <row r="26" spans="1:13" ht="12.75">
      <c r="A26" t="s">
        <v>116</v>
      </c>
      <c r="J26" s="20">
        <v>3</v>
      </c>
      <c r="K26" s="20"/>
      <c r="L26" s="25"/>
      <c r="M26" s="34">
        <f t="shared" si="1"/>
        <v>0</v>
      </c>
    </row>
    <row r="27" spans="1:13" ht="12.75">
      <c r="A27" s="56" t="s">
        <v>117</v>
      </c>
      <c r="B27" s="56"/>
      <c r="C27" s="56"/>
      <c r="D27" s="56"/>
      <c r="E27" s="56"/>
      <c r="F27" s="56"/>
      <c r="G27" s="56"/>
      <c r="J27" s="20">
        <v>4</v>
      </c>
      <c r="K27" s="20"/>
      <c r="L27" s="25"/>
      <c r="M27" s="34">
        <f t="shared" si="1"/>
        <v>0</v>
      </c>
    </row>
    <row r="28" spans="1:13" ht="12.75">
      <c r="A28" t="s">
        <v>118</v>
      </c>
      <c r="B28" s="1"/>
      <c r="C28" s="1"/>
      <c r="D28" s="1"/>
      <c r="J28" s="20">
        <v>5</v>
      </c>
      <c r="K28" s="20"/>
      <c r="L28" s="25"/>
      <c r="M28" s="34">
        <f t="shared" si="1"/>
        <v>0</v>
      </c>
    </row>
    <row r="29" spans="1:13" ht="12.75">
      <c r="A29" t="s">
        <v>119</v>
      </c>
      <c r="B29" s="1"/>
      <c r="C29" s="8"/>
      <c r="D29" s="8"/>
      <c r="J29" s="20">
        <v>6</v>
      </c>
      <c r="K29" s="20"/>
      <c r="L29" s="25"/>
      <c r="M29" s="34">
        <f t="shared" si="1"/>
        <v>0</v>
      </c>
    </row>
    <row r="30" spans="10:13" ht="12.75">
      <c r="J30" s="20">
        <v>7</v>
      </c>
      <c r="K30" s="20"/>
      <c r="L30" s="25"/>
      <c r="M30" s="34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4">
        <f t="shared" si="1"/>
        <v>0</v>
      </c>
    </row>
    <row r="32" spans="10:13" ht="12.75">
      <c r="J32" s="20">
        <v>9</v>
      </c>
      <c r="K32" s="20"/>
      <c r="L32" s="25"/>
      <c r="M32" s="34">
        <f t="shared" si="1"/>
        <v>0</v>
      </c>
    </row>
    <row r="33" spans="1:13" ht="12.75">
      <c r="A33" t="s">
        <v>1</v>
      </c>
      <c r="E33">
        <v>3177.5</v>
      </c>
      <c r="F33" t="s">
        <v>67</v>
      </c>
      <c r="J33" s="20">
        <v>10</v>
      </c>
      <c r="K33" s="20"/>
      <c r="L33" s="25"/>
      <c r="M33" s="34">
        <f t="shared" si="1"/>
        <v>0</v>
      </c>
    </row>
    <row r="34" spans="1:13" ht="12.75">
      <c r="A34" t="s">
        <v>2</v>
      </c>
      <c r="E34">
        <v>512</v>
      </c>
      <c r="F34" t="s">
        <v>67</v>
      </c>
      <c r="J34" s="20">
        <v>11</v>
      </c>
      <c r="K34" s="20"/>
      <c r="L34" s="25"/>
      <c r="M34" s="34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4">
        <f t="shared" si="1"/>
        <v>0</v>
      </c>
    </row>
    <row r="36" spans="1:13" ht="12.75">
      <c r="A36" t="s">
        <v>4</v>
      </c>
      <c r="E36">
        <v>635.9</v>
      </c>
      <c r="F36" t="s">
        <v>67</v>
      </c>
      <c r="J36" s="20"/>
      <c r="K36" s="30" t="s">
        <v>59</v>
      </c>
      <c r="L36" s="28">
        <f>SUM(L24:L35)</f>
        <v>1.8199999999999998</v>
      </c>
      <c r="M36" s="35">
        <f>SUM(M24:M35)</f>
        <v>287.5543398</v>
      </c>
    </row>
    <row r="37" spans="1:11" ht="12.75">
      <c r="A37" t="s">
        <v>5</v>
      </c>
      <c r="E37">
        <v>1527.4</v>
      </c>
      <c r="F37" t="s">
        <v>67</v>
      </c>
      <c r="K37" s="1" t="s">
        <v>63</v>
      </c>
    </row>
    <row r="38" spans="1:13" ht="12.75">
      <c r="A38" t="s">
        <v>6</v>
      </c>
      <c r="E38">
        <v>574</v>
      </c>
      <c r="F38" t="s">
        <v>67</v>
      </c>
      <c r="J38" s="22" t="s">
        <v>37</v>
      </c>
      <c r="K38" s="22"/>
      <c r="L38" s="22" t="s">
        <v>64</v>
      </c>
      <c r="M38" s="22" t="s">
        <v>43</v>
      </c>
    </row>
    <row r="39" spans="10:13" ht="12.75">
      <c r="J39" s="23" t="s">
        <v>38</v>
      </c>
      <c r="K39" s="23" t="s">
        <v>39</v>
      </c>
      <c r="L39" s="23"/>
      <c r="M39" s="23" t="s">
        <v>65</v>
      </c>
    </row>
    <row r="40" spans="2:13" ht="12.75">
      <c r="B40" s="1" t="s">
        <v>7</v>
      </c>
      <c r="C40" s="1"/>
      <c r="J40" s="20">
        <v>1</v>
      </c>
      <c r="K40" s="20" t="s">
        <v>140</v>
      </c>
      <c r="L40" s="25"/>
      <c r="M40" s="25">
        <v>22.25</v>
      </c>
    </row>
    <row r="41" spans="10:13" ht="12.75">
      <c r="J41" s="20">
        <v>2</v>
      </c>
      <c r="K41" s="20" t="s">
        <v>141</v>
      </c>
      <c r="L41" s="25" t="s">
        <v>142</v>
      </c>
      <c r="M41" s="25">
        <v>34</v>
      </c>
    </row>
    <row r="42" spans="1:13" ht="12.75">
      <c r="A42" s="2" t="s">
        <v>8</v>
      </c>
      <c r="F42" s="11">
        <v>47600.28</v>
      </c>
      <c r="J42" s="20">
        <v>3</v>
      </c>
      <c r="K42" s="20" t="s">
        <v>144</v>
      </c>
      <c r="L42" s="25" t="s">
        <v>145</v>
      </c>
      <c r="M42" s="25">
        <f>6*17.3</f>
        <v>103.80000000000001</v>
      </c>
    </row>
    <row r="43" spans="1:13" ht="12.75">
      <c r="A43" t="s">
        <v>9</v>
      </c>
      <c r="F43" s="5">
        <v>41926.63</v>
      </c>
      <c r="J43" s="20">
        <v>4</v>
      </c>
      <c r="K43" s="20"/>
      <c r="L43" s="25"/>
      <c r="M43" s="25"/>
    </row>
    <row r="44" spans="2:13" ht="12.75">
      <c r="B44" t="s">
        <v>10</v>
      </c>
      <c r="F44" s="9">
        <f>F43/F42</f>
        <v>0.8808063734078875</v>
      </c>
      <c r="J44" s="20">
        <v>5</v>
      </c>
      <c r="K44" s="20"/>
      <c r="L44" s="25"/>
      <c r="M44" s="25"/>
    </row>
    <row r="45" spans="1:13" ht="12.75">
      <c r="A45" s="7" t="s">
        <v>138</v>
      </c>
      <c r="B45" s="7"/>
      <c r="C45" s="7"/>
      <c r="D45" s="7"/>
      <c r="E45" s="7"/>
      <c r="F45" s="5">
        <f>250+100+400+400+250</f>
        <v>1400</v>
      </c>
      <c r="J45" s="20">
        <v>6</v>
      </c>
      <c r="K45" s="20"/>
      <c r="L45" s="25"/>
      <c r="M45" s="25"/>
    </row>
    <row r="46" spans="1:13" ht="12.75">
      <c r="A46" s="3" t="s">
        <v>11</v>
      </c>
      <c r="B46" s="3"/>
      <c r="C46" s="3"/>
      <c r="D46" s="3"/>
      <c r="E46" s="1"/>
      <c r="F46" s="8">
        <f>F43+F45</f>
        <v>43326.63</v>
      </c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2:13" ht="12.75">
      <c r="B48" s="1" t="s">
        <v>12</v>
      </c>
      <c r="C48" s="1"/>
      <c r="J48" s="20">
        <v>9</v>
      </c>
      <c r="K48" s="20"/>
      <c r="L48" s="25"/>
      <c r="M48" s="25"/>
    </row>
    <row r="49" spans="10:13" ht="12.75">
      <c r="J49" s="20">
        <v>10</v>
      </c>
      <c r="K49" s="20"/>
      <c r="L49" s="25"/>
      <c r="M49" s="25"/>
    </row>
    <row r="50" spans="1:13" ht="12.75">
      <c r="A50" s="4" t="s">
        <v>13</v>
      </c>
      <c r="B50" s="4"/>
      <c r="C50" s="4"/>
      <c r="D50" s="4"/>
      <c r="E50" s="4"/>
      <c r="F50" s="4"/>
      <c r="J50" s="20"/>
      <c r="K50" s="20"/>
      <c r="L50" s="25"/>
      <c r="M50" s="25"/>
    </row>
    <row r="51" spans="1:13" ht="12.75">
      <c r="A51" t="s">
        <v>14</v>
      </c>
      <c r="F51" s="11">
        <v>378.63</v>
      </c>
      <c r="J51" s="20">
        <v>11</v>
      </c>
      <c r="K51" s="20"/>
      <c r="L51" s="25"/>
      <c r="M51" s="25"/>
    </row>
    <row r="52" spans="1:13" ht="12.75">
      <c r="A52" s="6" t="s">
        <v>85</v>
      </c>
      <c r="F52" s="5">
        <v>2270.28</v>
      </c>
      <c r="J52" s="20">
        <v>12</v>
      </c>
      <c r="K52" s="20"/>
      <c r="L52" s="25"/>
      <c r="M52" s="25"/>
    </row>
    <row r="53" spans="1:13" ht="12.75">
      <c r="A53" s="6" t="s">
        <v>89</v>
      </c>
      <c r="E53" s="5">
        <v>0</v>
      </c>
      <c r="F53" s="5">
        <f>E53*E33</f>
        <v>0</v>
      </c>
      <c r="J53" s="20">
        <v>13</v>
      </c>
      <c r="K53" s="20"/>
      <c r="L53" s="25"/>
      <c r="M53" s="25"/>
    </row>
    <row r="54" spans="1:13" ht="12.75">
      <c r="A54" s="4" t="s">
        <v>35</v>
      </c>
      <c r="F54" s="33">
        <f>SUM(F51:F53)</f>
        <v>2648.9100000000003</v>
      </c>
      <c r="J54" s="20">
        <v>14</v>
      </c>
      <c r="K54" s="20"/>
      <c r="L54" s="25"/>
      <c r="M54" s="25"/>
    </row>
    <row r="55" spans="1:13" ht="12.75">
      <c r="A55" s="4" t="s">
        <v>17</v>
      </c>
      <c r="J55" s="20">
        <v>15</v>
      </c>
      <c r="K55" s="20"/>
      <c r="L55" s="25"/>
      <c r="M55" s="25"/>
    </row>
    <row r="56" spans="1:13" ht="12.75">
      <c r="A56" t="s">
        <v>78</v>
      </c>
      <c r="D56" s="5">
        <v>1.85</v>
      </c>
      <c r="E56" t="s">
        <v>16</v>
      </c>
      <c r="F56" s="11">
        <f>E33*D56</f>
        <v>5878.375</v>
      </c>
      <c r="J56" s="20">
        <v>16</v>
      </c>
      <c r="K56" s="20"/>
      <c r="L56" s="25"/>
      <c r="M56" s="25"/>
    </row>
    <row r="57" spans="1:13" ht="12.75">
      <c r="A57" t="s">
        <v>84</v>
      </c>
      <c r="B57">
        <v>512</v>
      </c>
      <c r="C57" t="s">
        <v>15</v>
      </c>
      <c r="D57" s="5">
        <v>0</v>
      </c>
      <c r="E57" t="s">
        <v>16</v>
      </c>
      <c r="F57" s="5">
        <f>B57*D57</f>
        <v>0</v>
      </c>
      <c r="J57" s="20">
        <v>17</v>
      </c>
      <c r="K57" s="20"/>
      <c r="L57" s="25"/>
      <c r="M57" s="25"/>
    </row>
    <row r="58" spans="1:13" ht="12.75">
      <c r="A58" s="4" t="s">
        <v>18</v>
      </c>
      <c r="B58" s="10"/>
      <c r="C58" s="10"/>
      <c r="F58" s="33">
        <f>SUM(F56:F57)</f>
        <v>5878.375</v>
      </c>
      <c r="J58" s="20">
        <v>18</v>
      </c>
      <c r="K58" s="20"/>
      <c r="L58" s="25"/>
      <c r="M58" s="25"/>
    </row>
    <row r="59" spans="1:13" ht="12.75">
      <c r="A59" s="4" t="s">
        <v>68</v>
      </c>
      <c r="J59" s="20">
        <v>19</v>
      </c>
      <c r="K59" s="20"/>
      <c r="L59" s="25"/>
      <c r="M59" s="25"/>
    </row>
    <row r="60" spans="1:13" ht="12.75">
      <c r="A60" t="s">
        <v>69</v>
      </c>
      <c r="B60" s="10">
        <v>1</v>
      </c>
      <c r="D60" s="5">
        <v>6305</v>
      </c>
      <c r="F60" s="5">
        <f>B60*D60</f>
        <v>6305</v>
      </c>
      <c r="J60" s="20">
        <v>20</v>
      </c>
      <c r="K60" s="20"/>
      <c r="L60" s="25"/>
      <c r="M60" s="25"/>
    </row>
    <row r="61" spans="1:13" ht="12.75">
      <c r="A61" s="45" t="s">
        <v>83</v>
      </c>
      <c r="B61" s="54"/>
      <c r="C61" s="45"/>
      <c r="D61" s="46"/>
      <c r="E61" s="45"/>
      <c r="F61" s="46">
        <v>0</v>
      </c>
      <c r="J61" s="20"/>
      <c r="K61" s="20"/>
      <c r="L61" s="31" t="s">
        <v>66</v>
      </c>
      <c r="M61" s="35">
        <f>SUM(M40:M60)</f>
        <v>160.05</v>
      </c>
    </row>
    <row r="62" spans="1:13" ht="12.75">
      <c r="A62" s="1" t="s">
        <v>70</v>
      </c>
      <c r="F62" s="8">
        <f>SUM(F60+F61)</f>
        <v>6305</v>
      </c>
      <c r="J62" s="47"/>
      <c r="K62" s="47"/>
      <c r="L62" s="48"/>
      <c r="M62" s="49"/>
    </row>
    <row r="63" spans="1:2" ht="12.75">
      <c r="A63" s="4" t="s">
        <v>19</v>
      </c>
      <c r="B63" s="4"/>
    </row>
    <row r="64" spans="1:6" ht="12.75">
      <c r="A64" t="s">
        <v>20</v>
      </c>
      <c r="C64" s="55">
        <v>164592</v>
      </c>
      <c r="D64">
        <v>219171.6</v>
      </c>
      <c r="E64">
        <v>3177.5</v>
      </c>
      <c r="F64" s="36">
        <f>C64/D64*E64</f>
        <v>2386.217374878862</v>
      </c>
    </row>
    <row r="65" spans="1:6" ht="12.75">
      <c r="A65" t="s">
        <v>21</v>
      </c>
      <c r="F65" s="36">
        <f>M20</f>
        <v>2767.0064039999997</v>
      </c>
    </row>
    <row r="66" spans="1:6" ht="12.75">
      <c r="A66" t="s">
        <v>22</v>
      </c>
      <c r="F66" s="11">
        <f>M36</f>
        <v>287.5543398</v>
      </c>
    </row>
    <row r="67" spans="1:6" ht="12.75">
      <c r="A67" t="s">
        <v>76</v>
      </c>
      <c r="F67" s="5">
        <v>0</v>
      </c>
    </row>
    <row r="68" spans="1:6" ht="12.75">
      <c r="A68" t="s">
        <v>23</v>
      </c>
      <c r="F68" s="11">
        <f>M61</f>
        <v>160.05</v>
      </c>
    </row>
    <row r="69" spans="1:6" ht="12.75">
      <c r="A69" t="s">
        <v>24</v>
      </c>
      <c r="F69" s="5"/>
    </row>
    <row r="70" spans="1:6" ht="12.75">
      <c r="A70" t="s">
        <v>25</v>
      </c>
      <c r="F70" s="5"/>
    </row>
    <row r="71" spans="2:6" ht="12.75">
      <c r="B71">
        <v>3177.5</v>
      </c>
      <c r="C71" t="s">
        <v>15</v>
      </c>
      <c r="D71" s="11">
        <v>0.3</v>
      </c>
      <c r="E71" t="s">
        <v>16</v>
      </c>
      <c r="F71" s="11">
        <f>B71*D71</f>
        <v>953.25</v>
      </c>
    </row>
    <row r="72" spans="1:6" ht="12.75">
      <c r="A72" s="45" t="s">
        <v>82</v>
      </c>
      <c r="B72" s="45"/>
      <c r="C72" s="45"/>
      <c r="D72" s="53"/>
      <c r="E72" s="45"/>
      <c r="F72" s="53">
        <v>0</v>
      </c>
    </row>
    <row r="73" spans="1:6" ht="12.75">
      <c r="A73" s="45" t="s">
        <v>90</v>
      </c>
      <c r="B73" s="45"/>
      <c r="C73" s="45"/>
      <c r="D73" s="53">
        <v>0</v>
      </c>
      <c r="E73" s="45"/>
      <c r="F73" s="53">
        <f>D73*E33</f>
        <v>0</v>
      </c>
    </row>
    <row r="74" spans="1:6" ht="12.75">
      <c r="A74" s="4" t="s">
        <v>26</v>
      </c>
      <c r="B74" s="10"/>
      <c r="C74" s="10"/>
      <c r="F74" s="33">
        <f>SUM(F64:F73)</f>
        <v>6554.078118678862</v>
      </c>
    </row>
    <row r="75" ht="12.75">
      <c r="A75" s="4" t="s">
        <v>27</v>
      </c>
    </row>
    <row r="76" spans="1:6" ht="12.75">
      <c r="A76" t="s">
        <v>28</v>
      </c>
      <c r="B76">
        <v>3177.5</v>
      </c>
      <c r="C76" t="s">
        <v>67</v>
      </c>
      <c r="D76" s="5">
        <v>0.22</v>
      </c>
      <c r="E76" t="s">
        <v>16</v>
      </c>
      <c r="F76" s="11">
        <f>B76*D76</f>
        <v>699.05</v>
      </c>
    </row>
    <row r="77" ht="12.75">
      <c r="A77" t="s">
        <v>29</v>
      </c>
    </row>
    <row r="78" ht="12.75">
      <c r="A78" s="7" t="s">
        <v>77</v>
      </c>
    </row>
    <row r="79" spans="2:6" ht="12.75">
      <c r="B79">
        <v>3177.5</v>
      </c>
      <c r="C79" t="s">
        <v>15</v>
      </c>
      <c r="D79" s="11">
        <v>0.97</v>
      </c>
      <c r="E79" t="s">
        <v>16</v>
      </c>
      <c r="F79" s="11">
        <f>B79*D79</f>
        <v>3082.1749999999997</v>
      </c>
    </row>
    <row r="80" spans="1:6" ht="12.75">
      <c r="A80" s="4" t="s">
        <v>30</v>
      </c>
      <c r="F80" s="33">
        <f>F76+F79</f>
        <v>3781.2249999999995</v>
      </c>
    </row>
    <row r="81" ht="12.75">
      <c r="A81" s="4" t="s">
        <v>31</v>
      </c>
    </row>
    <row r="82" spans="1:9" ht="12.75">
      <c r="A82" s="7" t="s">
        <v>32</v>
      </c>
      <c r="B82" s="7"/>
      <c r="C82" s="7"/>
      <c r="D82" s="7"/>
      <c r="E82" s="7"/>
      <c r="F82" s="7"/>
      <c r="G82" s="7"/>
      <c r="H82" s="7"/>
      <c r="I82" s="7"/>
    </row>
    <row r="83" spans="2:6" ht="12.75">
      <c r="B83">
        <v>3177.5</v>
      </c>
      <c r="C83" t="s">
        <v>15</v>
      </c>
      <c r="D83" s="11">
        <v>1.99</v>
      </c>
      <c r="E83" t="s">
        <v>16</v>
      </c>
      <c r="F83" s="11">
        <f>B83*D83</f>
        <v>6323.225</v>
      </c>
    </row>
    <row r="84" spans="1:6" ht="12.75">
      <c r="A84" s="4" t="s">
        <v>33</v>
      </c>
      <c r="F84" s="8">
        <f>SUM(F83)</f>
        <v>6323.225</v>
      </c>
    </row>
    <row r="85" spans="1:6" ht="12.75">
      <c r="A85" s="51" t="s">
        <v>81</v>
      </c>
      <c r="B85" s="45"/>
      <c r="C85" s="45"/>
      <c r="D85" s="46">
        <v>0</v>
      </c>
      <c r="E85" s="45"/>
      <c r="F85" s="52">
        <f>D85*E33</f>
        <v>0</v>
      </c>
    </row>
    <row r="86" spans="1:6" ht="12.75">
      <c r="A86" s="1" t="s">
        <v>34</v>
      </c>
      <c r="B86" s="1"/>
      <c r="F86" s="33">
        <f>F54+F58+F62+F74+F80+F84+F85</f>
        <v>31490.81311867886</v>
      </c>
    </row>
    <row r="87" spans="1:6" ht="12.75">
      <c r="A87" s="1" t="s">
        <v>79</v>
      </c>
      <c r="B87" s="37"/>
      <c r="C87" s="37">
        <v>0.058</v>
      </c>
      <c r="D87" s="1"/>
      <c r="E87" s="1"/>
      <c r="F87" s="33">
        <f>F86*5.8%</f>
        <v>1826.4671608833737</v>
      </c>
    </row>
    <row r="88" spans="1:6" ht="15">
      <c r="A88" s="12" t="s">
        <v>36</v>
      </c>
      <c r="B88" s="12"/>
      <c r="C88" s="12"/>
      <c r="D88" s="12"/>
      <c r="E88" s="12"/>
      <c r="F88" s="32">
        <f>F86+F87</f>
        <v>33317.280279562234</v>
      </c>
    </row>
    <row r="89" spans="2:6" ht="12.75">
      <c r="B89" s="38" t="s">
        <v>72</v>
      </c>
      <c r="C89" s="39" t="s">
        <v>73</v>
      </c>
      <c r="D89" s="22" t="s">
        <v>74</v>
      </c>
      <c r="E89" s="22" t="s">
        <v>75</v>
      </c>
      <c r="F89" s="42" t="s">
        <v>137</v>
      </c>
    </row>
    <row r="90" spans="1:6" ht="12.75">
      <c r="A90" s="13"/>
      <c r="B90" s="40">
        <v>42370</v>
      </c>
      <c r="C90" s="41">
        <v>-91540</v>
      </c>
      <c r="D90" s="43">
        <f>F46</f>
        <v>43326.63</v>
      </c>
      <c r="E90" s="43">
        <f>F88</f>
        <v>33317.280279562234</v>
      </c>
      <c r="F90" s="44">
        <f>C90+D90-E90</f>
        <v>-81530.65027956224</v>
      </c>
    </row>
    <row r="92" spans="1:6" ht="13.5" thickBot="1">
      <c r="A92" t="s">
        <v>121</v>
      </c>
      <c r="C92" s="57">
        <v>42370</v>
      </c>
      <c r="D92" s="8" t="s">
        <v>122</v>
      </c>
      <c r="E92" s="57">
        <v>42400</v>
      </c>
      <c r="F92" t="s">
        <v>123</v>
      </c>
    </row>
    <row r="93" spans="1:7" ht="13.5" thickBot="1">
      <c r="A93" t="s">
        <v>124</v>
      </c>
      <c r="F93" s="58">
        <f>E90</f>
        <v>33317.280279562234</v>
      </c>
      <c r="G93" t="s">
        <v>16</v>
      </c>
    </row>
    <row r="94" ht="12.75">
      <c r="A94" t="s">
        <v>125</v>
      </c>
    </row>
    <row r="95" ht="12.75">
      <c r="A95" t="s">
        <v>126</v>
      </c>
    </row>
    <row r="96" ht="12.75">
      <c r="A96" t="s">
        <v>127</v>
      </c>
    </row>
    <row r="97" ht="12.75">
      <c r="A97" t="s">
        <v>128</v>
      </c>
    </row>
    <row r="98" ht="12.75">
      <c r="A98" t="s">
        <v>129</v>
      </c>
    </row>
    <row r="99" ht="12.75">
      <c r="A99" t="s">
        <v>130</v>
      </c>
    </row>
    <row r="100" ht="12.75">
      <c r="A100" t="s">
        <v>131</v>
      </c>
    </row>
    <row r="102" ht="12.75">
      <c r="B102" t="s">
        <v>132</v>
      </c>
    </row>
    <row r="104" ht="12.75">
      <c r="A104" t="s">
        <v>133</v>
      </c>
    </row>
    <row r="107" ht="12.75">
      <c r="A107" t="s">
        <v>134</v>
      </c>
    </row>
    <row r="110" ht="12.75">
      <c r="A110" t="s">
        <v>135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2014-10-30T07:14:23Z</cp:lastPrinted>
  <dcterms:created xsi:type="dcterms:W3CDTF">2008-08-18T07:30:19Z</dcterms:created>
  <dcterms:modified xsi:type="dcterms:W3CDTF">2016-04-15T06:37:05Z</dcterms:modified>
  <cp:category/>
  <cp:version/>
  <cp:contentType/>
  <cp:contentStatus/>
</cp:coreProperties>
</file>