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за 09 не проставила</t>
        </r>
      </text>
    </comment>
  </commentList>
</comments>
</file>

<file path=xl/sharedStrings.xml><?xml version="1.0" encoding="utf-8"?>
<sst xmlns="http://schemas.openxmlformats.org/spreadsheetml/2006/main" count="163" uniqueCount="139">
  <si>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</si>
  <si>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</si>
  <si>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</si>
  <si>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</si>
  <si>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</si>
  <si>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</si>
  <si>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</si>
  <si>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</si>
  <si>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</si>
  <si>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</si>
  <si>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</si>
  <si>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</si>
  <si>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</si>
  <si>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</si>
  <si>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</si>
  <si>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</si>
  <si>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</si>
  <si>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</si>
  <si>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</si>
  <si>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</si>
  <si>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</si>
  <si>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</si>
  <si>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</si>
  <si>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</si>
  <si>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</si>
  <si>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</si>
  <si>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</si>
  <si>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</si>
  <si>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</si>
  <si>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</si>
  <si>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</si>
  <si>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</si>
  <si>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</si>
  <si>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</si>
  <si>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</si>
  <si>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</si>
  <si>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</si>
  <si>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</si>
  <si>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</si>
  <si>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</si>
  <si>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</si>
  <si>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</si>
  <si>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</si>
  <si>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</si>
  <si>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</si>
  <si>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</si>
  <si>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</si>
  <si>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</si>
  <si>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</si>
  <si>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</si>
  <si>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</si>
  <si>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</si>
  <si>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</si>
  <si>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</si>
  <si>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</si>
  <si>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</si>
  <si>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</si>
  <si>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</si>
  <si>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</si>
  <si>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</si>
  <si>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</si>
  <si>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</si>
  <si>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</si>
  <si>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</si>
  <si>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</si>
  <si>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</si>
  <si>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</si>
  <si>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</si>
  <si>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</si>
  <si>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</si>
  <si>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</si>
  <si>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</si>
  <si>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</si>
  <si>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</si>
  <si>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</si>
  <si>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</si>
  <si>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</si>
  <si>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</si>
  <si>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</si>
  <si>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</si>
  <si>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</si>
  <si>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</si>
  <si>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</si>
  <si>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</si>
  <si>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</si>
  <si>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</si>
  <si>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</si>
  <si>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</si>
  <si>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</si>
  <si>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</si>
  <si>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</si>
  <si>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</si>
  <si>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</si>
  <si>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</si>
  <si>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</si>
  <si>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</si>
  <si>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</si>
  <si>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</si>
  <si>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</si>
  <si>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</si>
  <si>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</si>
  <si>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</si>
  <si>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</si>
  <si>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</si>
  <si>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</si>
  <si>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</si>
  <si>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</si>
  <si>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</si>
  <si>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</si>
  <si>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</si>
  <si>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</si>
  <si>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</si>
  <si>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</si>
  <si>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</si>
  <si>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</si>
  <si>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</si>
  <si>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</si>
  <si>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</si>
  <si>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</si>
  <si>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</si>
  <si>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</si>
  <si>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</si>
  <si>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</si>
  <si>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</si>
  <si>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</si>
  <si>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</si>
  <si>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</si>
  <si>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</si>
  <si>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</si>
  <si>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</si>
  <si>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</si>
  <si>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</si>
  <si>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</si>
  <si>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смена вентиля д 15 (1шт) т.п.</t>
  </si>
  <si>
    <t>вентиль д 15</t>
  </si>
  <si>
    <t>1шт</t>
  </si>
  <si>
    <t>бочонок 15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</si>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</sst>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K25" sqref="K25:M2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10</v>
      </c>
      <c r="K2" s="5" t="s">
        <v>131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</v>
      </c>
      <c r="M6" s="50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44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0">
        <f t="shared" si="0"/>
        <v>0</v>
      </c>
    </row>
    <row r="9" spans="1:13" ht="12.75">
      <c r="A9" t="s">
        <v>93</v>
      </c>
      <c r="J9" s="16"/>
      <c r="K9" s="16" t="s">
        <v>46</v>
      </c>
      <c r="L9" s="23"/>
      <c r="M9" s="50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50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50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50">
        <f t="shared" si="0"/>
        <v>0</v>
      </c>
    </row>
    <row r="13" spans="5:13" ht="12.75">
      <c r="E13" t="s">
        <v>97</v>
      </c>
      <c r="J13" s="16"/>
      <c r="K13" s="18" t="s">
        <v>81</v>
      </c>
      <c r="L13" s="23">
        <v>2.51</v>
      </c>
      <c r="M13" s="50">
        <f t="shared" si="0"/>
        <v>344.84538599999996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50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50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50">
        <f t="shared" si="0"/>
        <v>0</v>
      </c>
    </row>
    <row r="17" spans="5:13" ht="12.75">
      <c r="E17" t="s">
        <v>101</v>
      </c>
      <c r="J17" s="15" t="s">
        <v>54</v>
      </c>
      <c r="K17" s="26" t="s">
        <v>83</v>
      </c>
      <c r="L17" s="21">
        <v>4.5</v>
      </c>
      <c r="M17" s="50">
        <f t="shared" si="0"/>
        <v>618.2487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50">
        <f t="shared" si="0"/>
        <v>111.28476599999999</v>
      </c>
    </row>
    <row r="19" spans="1:13" ht="12.75">
      <c r="A19" t="s">
        <v>103</v>
      </c>
      <c r="J19" s="16" t="s">
        <v>82</v>
      </c>
      <c r="K19" s="18" t="s">
        <v>57</v>
      </c>
      <c r="L19" s="23">
        <v>0.5</v>
      </c>
      <c r="M19" s="50">
        <f t="shared" si="0"/>
        <v>68.6943</v>
      </c>
    </row>
    <row r="20" spans="1:13" ht="12.75">
      <c r="A20" t="s">
        <v>104</v>
      </c>
      <c r="J20" s="20"/>
      <c r="K20" s="27" t="s">
        <v>58</v>
      </c>
      <c r="L20" s="28">
        <f>SUM(L6:L19)</f>
        <v>8.32</v>
      </c>
      <c r="M20" s="34">
        <f>SUM(M6:M19)</f>
        <v>1143.073152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3">
        <v>1</v>
      </c>
      <c r="K24" s="43" t="s">
        <v>133</v>
      </c>
      <c r="L24" s="23">
        <v>0.81</v>
      </c>
      <c r="M24" s="33">
        <f aca="true" t="shared" si="1" ref="M24:M32">L24*114.3*1.202*1.15</f>
        <v>127.97748089999997</v>
      </c>
    </row>
    <row r="25" spans="1:13" ht="12.75">
      <c r="A25" t="s">
        <v>108</v>
      </c>
      <c r="J25" s="23">
        <v>2</v>
      </c>
      <c r="K25" s="43" t="s">
        <v>137</v>
      </c>
      <c r="L25" s="23"/>
      <c r="M25" s="33">
        <v>52.94</v>
      </c>
    </row>
    <row r="26" spans="1:13" ht="12.75">
      <c r="A26" t="s">
        <v>109</v>
      </c>
      <c r="J26" s="23">
        <v>3</v>
      </c>
      <c r="K26" s="43" t="s">
        <v>138</v>
      </c>
      <c r="L26" s="23"/>
      <c r="M26" s="33">
        <v>11.76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0"/>
      <c r="K33" s="30" t="s">
        <v>58</v>
      </c>
      <c r="L33" s="28">
        <f>SUM(L24:L32)</f>
        <v>0.81</v>
      </c>
      <c r="M33" s="45">
        <f>SUM(M24:M32)</f>
        <v>192.67748089999998</v>
      </c>
    </row>
    <row r="34" spans="1:11" ht="12.75">
      <c r="A34" t="s">
        <v>2</v>
      </c>
      <c r="E34">
        <v>696</v>
      </c>
      <c r="F34" t="s">
        <v>66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86</v>
      </c>
      <c r="F36" t="s">
        <v>66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3">
        <v>1</v>
      </c>
      <c r="K37" s="43" t="s">
        <v>134</v>
      </c>
      <c r="L37" s="23" t="s">
        <v>135</v>
      </c>
      <c r="M37" s="23">
        <v>221</v>
      </c>
    </row>
    <row r="38" spans="2:13" ht="12.75">
      <c r="B38" s="1" t="s">
        <v>5</v>
      </c>
      <c r="C38" s="1"/>
      <c r="J38" s="23">
        <v>2</v>
      </c>
      <c r="K38" s="43" t="s">
        <v>136</v>
      </c>
      <c r="L38" s="23" t="s">
        <v>135</v>
      </c>
      <c r="M38" s="23">
        <v>29</v>
      </c>
    </row>
    <row r="39" spans="10:13" ht="12.75">
      <c r="J39" s="23">
        <v>3</v>
      </c>
      <c r="K39" s="43"/>
      <c r="L39" s="23"/>
      <c r="M39" s="23"/>
    </row>
    <row r="40" spans="1:13" ht="12.75">
      <c r="A40" s="2" t="s">
        <v>6</v>
      </c>
      <c r="F40" s="11">
        <v>16213.96</v>
      </c>
      <c r="J40" s="23">
        <v>4</v>
      </c>
      <c r="K40" s="43"/>
      <c r="L40" s="23"/>
      <c r="M40" s="23"/>
    </row>
    <row r="41" spans="1:13" ht="12.75">
      <c r="A41" t="s">
        <v>7</v>
      </c>
      <c r="F41" s="5">
        <v>15394.38</v>
      </c>
      <c r="J41" s="23">
        <v>5</v>
      </c>
      <c r="K41" s="43"/>
      <c r="L41" s="23"/>
      <c r="M41" s="23"/>
    </row>
    <row r="42" spans="2:13" ht="12.75">
      <c r="B42" t="s">
        <v>8</v>
      </c>
      <c r="F42" s="9">
        <f>F41/F40</f>
        <v>0.9494522004494892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7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15394.38</v>
      </c>
      <c r="J44" s="23">
        <v>8</v>
      </c>
      <c r="K44" s="43"/>
      <c r="L44" s="23"/>
      <c r="M44" s="23"/>
    </row>
    <row r="45" spans="10:13" ht="12.75">
      <c r="J45" s="23">
        <v>9</v>
      </c>
      <c r="K45" s="43"/>
      <c r="L45" s="23"/>
      <c r="M45" s="23"/>
    </row>
    <row r="46" spans="2:13" ht="12.75">
      <c r="B46" s="1" t="s">
        <v>11</v>
      </c>
      <c r="C46" s="1"/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1:13" ht="12.75">
      <c r="A48" s="4" t="s">
        <v>12</v>
      </c>
      <c r="B48" s="4"/>
      <c r="C48" s="4"/>
      <c r="D48" s="4"/>
      <c r="E48" s="4"/>
      <c r="F48" s="4"/>
      <c r="J48" s="25">
        <v>12</v>
      </c>
      <c r="K48" s="44"/>
      <c r="L48" s="25"/>
      <c r="M48" s="25"/>
    </row>
    <row r="49" spans="1:13" ht="12.75">
      <c r="A49" t="s">
        <v>13</v>
      </c>
      <c r="F49" s="11">
        <v>2561.35</v>
      </c>
      <c r="J49" s="25">
        <v>13</v>
      </c>
      <c r="K49" s="44"/>
      <c r="L49" s="25"/>
      <c r="M49" s="25"/>
    </row>
    <row r="50" spans="1:13" ht="12.75">
      <c r="A50" s="6" t="s">
        <v>16</v>
      </c>
      <c r="J50" s="25">
        <v>14</v>
      </c>
      <c r="K50" s="44"/>
      <c r="L50" s="25"/>
      <c r="M50" s="25"/>
    </row>
    <row r="51" spans="1:13" ht="12.75">
      <c r="A51" s="6" t="s">
        <v>84</v>
      </c>
      <c r="E51" s="5">
        <v>0</v>
      </c>
      <c r="F51" s="5">
        <f>E51*E33</f>
        <v>0</v>
      </c>
      <c r="J51" s="20"/>
      <c r="K51" s="20"/>
      <c r="L51" s="31" t="s">
        <v>65</v>
      </c>
      <c r="M51" s="34">
        <f>SUM(M37:M50)</f>
        <v>250</v>
      </c>
    </row>
    <row r="52" spans="1:6" ht="12.75">
      <c r="A52" s="4" t="s">
        <v>34</v>
      </c>
      <c r="F52" s="32">
        <f>F49+F50+F51</f>
        <v>2561.35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2327.55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2327.55</v>
      </c>
    </row>
    <row r="57" spans="1:2" ht="12.75">
      <c r="A57" s="4" t="s">
        <v>19</v>
      </c>
      <c r="B57" s="4"/>
    </row>
    <row r="58" spans="1:6" ht="12.75">
      <c r="A58" t="s">
        <v>20</v>
      </c>
      <c r="C58" s="54">
        <v>166649</v>
      </c>
      <c r="D58">
        <v>228935.4</v>
      </c>
      <c r="E58">
        <v>1315</v>
      </c>
      <c r="F58" s="36">
        <f>C58/D58*E58</f>
        <v>957.2282617716613</v>
      </c>
    </row>
    <row r="59" spans="1:6" ht="12.75">
      <c r="A59" t="s">
        <v>21</v>
      </c>
      <c r="F59" s="36">
        <f>M20</f>
        <v>1143.073152</v>
      </c>
    </row>
    <row r="60" spans="1:6" ht="12.75">
      <c r="A60" t="s">
        <v>22</v>
      </c>
      <c r="F60" s="11">
        <f>M33</f>
        <v>192.67748089999998</v>
      </c>
    </row>
    <row r="61" spans="1:6" ht="12.75">
      <c r="A61" s="48" t="s">
        <v>72</v>
      </c>
      <c r="B61" s="48"/>
      <c r="C61" s="48"/>
      <c r="D61" s="48"/>
      <c r="E61" s="48"/>
      <c r="F61" s="52">
        <v>0</v>
      </c>
    </row>
    <row r="62" spans="1:6" ht="12.75">
      <c r="A62" t="s">
        <v>23</v>
      </c>
      <c r="F62" s="11">
        <f>M51</f>
        <v>250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0.5</v>
      </c>
      <c r="E65" t="s">
        <v>15</v>
      </c>
      <c r="F65" s="11">
        <f>B65*D65</f>
        <v>657.5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3200.4788946716612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0.18</v>
      </c>
      <c r="E70" t="s">
        <v>15</v>
      </c>
      <c r="F70" s="11">
        <f>B70*D70</f>
        <v>236.7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1.62</v>
      </c>
      <c r="E73" t="s">
        <v>15</v>
      </c>
      <c r="F73" s="11">
        <f>B73*D73</f>
        <v>2130.3</v>
      </c>
    </row>
    <row r="74" spans="1:6" ht="12.75">
      <c r="A74" s="4" t="s">
        <v>30</v>
      </c>
      <c r="F74" s="32">
        <f>F70+F73</f>
        <v>2367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2.7</v>
      </c>
      <c r="E77" t="s">
        <v>15</v>
      </c>
      <c r="F77" s="11">
        <f>B77*D77</f>
        <v>3550.5000000000005</v>
      </c>
    </row>
    <row r="78" spans="1:6" ht="12.75">
      <c r="A78" s="4" t="s">
        <v>32</v>
      </c>
      <c r="F78" s="8">
        <f>SUM(F77)</f>
        <v>3550.5000000000005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33</v>
      </c>
      <c r="B80" s="1"/>
      <c r="F80" s="32">
        <f>F52+F56+F68+F74+F78+F79</f>
        <v>14006.878894671661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812.3989758909563</v>
      </c>
      <c r="I81" s="7"/>
    </row>
    <row r="82" spans="1:6" ht="15">
      <c r="A82" s="12" t="s">
        <v>35</v>
      </c>
      <c r="B82" s="12"/>
      <c r="C82" s="12"/>
      <c r="D82" s="12"/>
      <c r="E82" s="12"/>
      <c r="F82" s="35">
        <f>F80+F81</f>
        <v>14819.277870562617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132</v>
      </c>
    </row>
    <row r="84" spans="1:6" ht="12.75">
      <c r="A84" s="13"/>
      <c r="B84" s="40">
        <v>42644</v>
      </c>
      <c r="C84" s="41">
        <v>168788</v>
      </c>
      <c r="D84" s="46">
        <f>F44</f>
        <v>15394.38</v>
      </c>
      <c r="E84" s="46">
        <f>F82</f>
        <v>14819.277870562617</v>
      </c>
      <c r="F84" s="47">
        <f>C84+D84-E84</f>
        <v>169363.10212943738</v>
      </c>
    </row>
    <row r="86" spans="1:6" ht="13.5" thickBot="1">
      <c r="A86" t="s">
        <v>113</v>
      </c>
      <c r="C86" s="56">
        <v>42644</v>
      </c>
      <c r="D86" s="8" t="s">
        <v>114</v>
      </c>
      <c r="E86" s="56">
        <v>42674</v>
      </c>
      <c r="F86" t="s">
        <v>115</v>
      </c>
    </row>
    <row r="87" spans="1:7" ht="13.5" thickBot="1">
      <c r="A87" t="s">
        <v>116</v>
      </c>
      <c r="F87" s="57">
        <f>E84</f>
        <v>14819.277870562617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2017-01-21T08:23:06Z</cp:lastPrinted>
  <dcterms:created xsi:type="dcterms:W3CDTF">2008-08-18T07:30:19Z</dcterms:created>
  <dcterms:modified xsi:type="dcterms:W3CDTF">2017-01-21T08:23:07Z</dcterms:modified>
  <cp:category/>
  <cp:version/>
  <cp:contentType/>
  <cp:contentStatus/>
</cp:coreProperties>
</file>