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<sst xmlns="http://schemas.openxmlformats.org/spreadsheetml/2006/main" count="167" uniqueCount="148">
  <si>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</si>
  <si>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</si>
  <si>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</si>
  <si>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</si>
  <si>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</si>
  <si>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</si>
  <si>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</si>
  <si>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</si>
  <si>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</si>
  <si>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</si>
  <si>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</si>
  <si>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</si>
  <si>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</si>
  <si>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</si>
  <si>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</si>
  <si>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</si>
  <si>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</si>
  <si>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</si>
  <si>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</si>
  <si>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</si>
  <si>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</si>
  <si>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</si>
  <si>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</si>
  <si>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</si>
  <si>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</si>
  <si>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</si>
  <si>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</si>
  <si>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</si>
  <si>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</si>
  <si>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</si>
  <si>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</si>
  <si>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</si>
  <si>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</si>
  <si>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</si>
  <si>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</si>
  <si>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</si>
  <si>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</si>
  <si>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</si>
  <si>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</si>
  <si>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</si>
  <si>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</si>
  <si>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</si>
  <si>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</si>
  <si>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</si>
  <si>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</si>
  <si>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</si>
  <si>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</si>
  <si>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</si>
  <si>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</si>
  <si>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</si>
  <si>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</si>
  <si>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</si>
  <si>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</si>
  <si>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</si>
  <si>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</si>
  <si>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</si>
  <si>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</si>
  <si>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</si>
  <si>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</si>
  <si>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</si>
  <si>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</si>
  <si>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</si>
  <si>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</si>
  <si>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</si>
  <si>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</si>
  <si>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</si>
  <si>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</si>
  <si>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</si>
  <si>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</si>
  <si>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</si>
  <si>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</si>
  <si>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</si>
  <si>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</si>
  <si>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</si>
  <si>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</si>
  <si>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</si>
  <si>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</si>
  <si>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</si>
  <si>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</si>
  <si>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</si>
  <si>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</si>
  <si>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</si>
  <si>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</si>
  <si>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</si>
  <si>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</si>
  <si>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</si>
  <si>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</si>
  <si>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</si>
  <si>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</si>
  <si>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</si>
  <si>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</si>
  <si>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</si>
  <si>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</si>
  <si>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</si>
  <si>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</si>
  <si>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</si>
  <si>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</si>
  <si>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</si>
  <si>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</si>
  <si>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</si>
  <si>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</si>
  <si>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</si>
  <si>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</si>
  <si>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</si>
  <si>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</si>
  <si>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</si>
  <si>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</si>
  <si>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</si>
  <si>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</si>
  <si>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</si>
  <si>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</si>
  <si>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</si>
  <si>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</si>
  <si>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</si>
  <si>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</si>
  <si>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</si>
  <si>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</si>
  <si>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</si>
  <si>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</si>
  <si>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</si>
  <si>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</si>
  <si>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</si>
  <si>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</si>
  <si>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</si>
  <si>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</si>
  <si>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</si>
  <si>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</si>
  <si>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</si>
  <si>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</si>
  <si>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</si>
  <si>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</si>
  <si>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</si>
  <si>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</si>
  <si>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</si>
  <si>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</si>
  <si>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</si>
  <si>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</si>
  <si>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смена ламп (14шт)</t>
  </si>
  <si>
    <t>лампа</t>
  </si>
  <si>
    <t>14шт</t>
  </si>
  <si>
    <t>ремонт швов (работа по договору) кв.36,41   10 мп</t>
  </si>
  <si>
    <t>ремонт швов (работа по договору) кв.36,41   65 мп</t>
  </si>
  <si>
    <t>мастика</t>
  </si>
  <si>
    <t>12кг</t>
  </si>
  <si>
    <t>пена</t>
  </si>
  <si>
    <t>2шт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</si>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</sst>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K29" sqref="K29:M30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10</v>
      </c>
      <c r="K1" t="s">
        <v>65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134</v>
      </c>
      <c r="G4" s="8" t="s">
        <v>92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93</v>
      </c>
      <c r="J5" s="15"/>
      <c r="K5" s="15"/>
      <c r="L5" s="21" t="s">
        <v>39</v>
      </c>
      <c r="M5" s="21"/>
    </row>
    <row r="6" spans="2:13" ht="12.75">
      <c r="B6" t="s">
        <v>94</v>
      </c>
      <c r="C6" s="1" t="s">
        <v>95</v>
      </c>
      <c r="D6" s="1"/>
      <c r="E6" s="1" t="s">
        <v>116</v>
      </c>
      <c r="J6" s="20">
        <v>1</v>
      </c>
      <c r="K6" s="20" t="s">
        <v>79</v>
      </c>
      <c r="L6" s="25">
        <v>2.65</v>
      </c>
      <c r="M6" s="44">
        <f>L6*114.3*1.202</f>
        <v>364.07978999999995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96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97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98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99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100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101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102</v>
      </c>
      <c r="J14" s="20">
        <v>5</v>
      </c>
      <c r="K14" s="19" t="s">
        <v>48</v>
      </c>
      <c r="L14" s="25">
        <v>8.21</v>
      </c>
      <c r="M14" s="44">
        <f t="shared" si="0"/>
        <v>1127.960406</v>
      </c>
    </row>
    <row r="15" spans="5:13" ht="12.75">
      <c r="E15" t="s">
        <v>103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104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105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106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107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133</v>
      </c>
      <c r="J20" s="20"/>
      <c r="K20" s="27" t="s">
        <v>56</v>
      </c>
      <c r="L20" s="28">
        <f>SUM(L6:L19)</f>
        <v>29.87</v>
      </c>
      <c r="M20" s="33">
        <f>SUM(M6:M19)</f>
        <v>4103.797482</v>
      </c>
    </row>
    <row r="21" spans="1:11" ht="12.75">
      <c r="A21" t="s">
        <v>108</v>
      </c>
      <c r="K21" s="1" t="s">
        <v>57</v>
      </c>
    </row>
    <row r="22" spans="1:13" ht="12.75">
      <c r="A22" t="s">
        <v>109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110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111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112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113</v>
      </c>
      <c r="J26" s="20">
        <v>3</v>
      </c>
      <c r="K26" s="20" t="s">
        <v>137</v>
      </c>
      <c r="L26" s="44">
        <f>0.14*7.1</f>
        <v>0.994</v>
      </c>
      <c r="M26" s="32">
        <f t="shared" si="1"/>
        <v>157.04890866</v>
      </c>
    </row>
    <row r="27" spans="1:13" ht="12.75">
      <c r="A27" s="51" t="s">
        <v>114</v>
      </c>
      <c r="B27" s="51"/>
      <c r="C27" s="51"/>
      <c r="D27" s="51"/>
      <c r="E27" s="51"/>
      <c r="F27" s="51"/>
      <c r="G27" s="51"/>
      <c r="J27" s="20">
        <v>4</v>
      </c>
      <c r="K27" s="20" t="s">
        <v>140</v>
      </c>
      <c r="L27" s="25"/>
      <c r="M27" s="32">
        <f>10*298.85*1.2</f>
        <v>3586.2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141</v>
      </c>
      <c r="L28" s="56"/>
      <c r="M28" s="32">
        <f>65*68.96*1.2</f>
        <v>5378.879999999999</v>
      </c>
    </row>
    <row r="29" spans="2:13" ht="12.75">
      <c r="B29" s="1"/>
      <c r="C29" s="8"/>
      <c r="D29" s="8"/>
      <c r="J29" s="20">
        <v>6</v>
      </c>
      <c r="K29" s="20" t="s">
        <v>146</v>
      </c>
      <c r="L29" s="25"/>
      <c r="M29" s="32">
        <v>52.94</v>
      </c>
    </row>
    <row r="30" spans="10:13" ht="12.75">
      <c r="J30" s="20">
        <v>7</v>
      </c>
      <c r="K30" s="20" t="s">
        <v>147</v>
      </c>
      <c r="L30" s="25"/>
      <c r="M30" s="32">
        <v>11.76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33.994</v>
      </c>
      <c r="M36" s="33">
        <f>SUM(M24:M35)</f>
        <v>14400.726278659999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44746.12</v>
      </c>
      <c r="J40" s="20">
        <v>1</v>
      </c>
      <c r="K40" s="20" t="s">
        <v>138</v>
      </c>
      <c r="L40" s="25" t="s">
        <v>139</v>
      </c>
      <c r="M40" s="25">
        <f>14*13.35</f>
        <v>186.9</v>
      </c>
    </row>
    <row r="41" spans="1:13" ht="12.75">
      <c r="A41" t="s">
        <v>7</v>
      </c>
      <c r="F41" s="5">
        <v>40490.62</v>
      </c>
      <c r="J41" s="20">
        <v>2</v>
      </c>
      <c r="K41" s="20" t="s">
        <v>142</v>
      </c>
      <c r="L41" s="25" t="s">
        <v>143</v>
      </c>
      <c r="M41" s="25">
        <f>12*160.07</f>
        <v>1920.84</v>
      </c>
    </row>
    <row r="42" spans="2:13" ht="12.75">
      <c r="B42" t="s">
        <v>8</v>
      </c>
      <c r="F42" s="9">
        <f>F41/F40</f>
        <v>0.904896782112058</v>
      </c>
      <c r="J42" s="20">
        <v>3</v>
      </c>
      <c r="K42" s="20" t="s">
        <v>144</v>
      </c>
      <c r="L42" s="25" t="s">
        <v>145</v>
      </c>
      <c r="M42" s="25">
        <f>2*375.75</f>
        <v>751.5</v>
      </c>
    </row>
    <row r="43" spans="1:13" ht="12.75">
      <c r="A43" t="s">
        <v>132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41390.62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(800+160)*1.202+(1600+440)*1.202</f>
        <v>3606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8809.46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1.77</v>
      </c>
      <c r="E54">
        <v>0</v>
      </c>
      <c r="F54" s="11">
        <f>E33*D54</f>
        <v>6204.381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2859.24</v>
      </c>
    </row>
    <row r="56" spans="1:6" ht="12.75">
      <c r="A56" s="4" t="s">
        <v>17</v>
      </c>
      <c r="B56" s="4"/>
      <c r="C56" s="10"/>
      <c r="F56" s="31">
        <f>SUM(F54:F55)</f>
        <v>6204.381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166649</v>
      </c>
      <c r="D58">
        <v>228935.4</v>
      </c>
      <c r="E58">
        <v>3505.3</v>
      </c>
      <c r="F58" s="34">
        <f>C58/D58*E58</f>
        <v>2551.6138600670756</v>
      </c>
    </row>
    <row r="59" spans="1:6" ht="12.75">
      <c r="A59" t="s">
        <v>20</v>
      </c>
      <c r="F59" s="34">
        <f>M20</f>
        <v>4103.797482</v>
      </c>
    </row>
    <row r="60" spans="1:6" ht="12.75">
      <c r="A60" t="s">
        <v>21</v>
      </c>
      <c r="F60" s="11">
        <f>M36</f>
        <v>14400.726278659999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2859.24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0.5</v>
      </c>
      <c r="E65" t="s">
        <v>14</v>
      </c>
      <c r="F65" s="11">
        <f>B65*D65</f>
        <v>1752.65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25668.027620727073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0.18</v>
      </c>
      <c r="E70" t="s">
        <v>14</v>
      </c>
      <c r="F70" s="11">
        <f>B70*D70</f>
        <v>630.9540000000001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1.62</v>
      </c>
      <c r="F73" s="11">
        <f>B73*D73</f>
        <v>5678.586</v>
      </c>
    </row>
    <row r="74" spans="1:6" ht="12.75">
      <c r="A74" s="4" t="s">
        <v>28</v>
      </c>
      <c r="F74" s="31">
        <f>F70+F73</f>
        <v>6309.54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2.7</v>
      </c>
      <c r="F77" s="11">
        <f>B77*D77</f>
        <v>9464.310000000001</v>
      </c>
    </row>
    <row r="78" spans="1:6" ht="12.75">
      <c r="A78" s="4" t="s">
        <v>30</v>
      </c>
      <c r="F78" s="31">
        <f>SUM(F77)</f>
        <v>9464.310000000001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56455.71862072707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3274.4316800021697</v>
      </c>
      <c r="I81" s="7"/>
    </row>
    <row r="82" spans="1:6" ht="15">
      <c r="A82" s="12" t="s">
        <v>33</v>
      </c>
      <c r="B82" s="12"/>
      <c r="C82" s="12"/>
      <c r="D82" s="12"/>
      <c r="E82" s="12"/>
      <c r="F82" s="35">
        <f>F80+F81</f>
        <v>59730.15030072924</v>
      </c>
    </row>
    <row r="83" spans="2:6" ht="12.75">
      <c r="B83" s="37" t="s">
        <v>66</v>
      </c>
      <c r="C83" s="38" t="s">
        <v>67</v>
      </c>
      <c r="D83" s="22" t="s">
        <v>68</v>
      </c>
      <c r="E83" s="22" t="s">
        <v>69</v>
      </c>
      <c r="F83" s="41" t="s">
        <v>136</v>
      </c>
    </row>
    <row r="84" spans="1:6" ht="12.75">
      <c r="A84" s="13"/>
      <c r="B84" s="39">
        <v>42644</v>
      </c>
      <c r="C84" s="40">
        <v>156126</v>
      </c>
      <c r="D84" s="42">
        <f>F44</f>
        <v>41390.62</v>
      </c>
      <c r="E84" s="42">
        <f>F82</f>
        <v>59730.15030072924</v>
      </c>
      <c r="F84" s="43">
        <f>C84+D84-E84</f>
        <v>137786.46969927076</v>
      </c>
    </row>
    <row r="86" spans="1:6" ht="13.5" thickBot="1">
      <c r="A86" t="s">
        <v>117</v>
      </c>
      <c r="C86" s="52">
        <v>42644</v>
      </c>
      <c r="D86" s="8" t="s">
        <v>118</v>
      </c>
      <c r="E86" s="52">
        <v>42674</v>
      </c>
      <c r="F86" t="s">
        <v>119</v>
      </c>
    </row>
    <row r="87" spans="1:7" ht="13.5" thickBot="1">
      <c r="A87" t="s">
        <v>120</v>
      </c>
      <c r="F87" s="53">
        <f>E84</f>
        <v>59730.15030072924</v>
      </c>
      <c r="G87" t="s">
        <v>14</v>
      </c>
    </row>
    <row r="88" ht="12.75">
      <c r="A88" t="s">
        <v>121</v>
      </c>
    </row>
    <row r="89" ht="12.75">
      <c r="A89" t="s">
        <v>122</v>
      </c>
    </row>
    <row r="90" ht="12.75">
      <c r="A90" t="s">
        <v>123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6" ht="12.75">
      <c r="B96" t="s">
        <v>128</v>
      </c>
    </row>
    <row r="98" ht="12.75">
      <c r="A98" t="s">
        <v>129</v>
      </c>
    </row>
    <row r="101" ht="12.75">
      <c r="A101" t="s">
        <v>130</v>
      </c>
    </row>
    <row r="103" ht="12.75">
      <c r="A103" t="s">
        <v>131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2017-01-21T08:25:42Z</cp:lastPrinted>
  <dcterms:created xsi:type="dcterms:W3CDTF">2008-08-18T07:30:19Z</dcterms:created>
  <dcterms:modified xsi:type="dcterms:W3CDTF">2017-01-21T08:25:43Z</dcterms:modified>
  <cp:category/>
  <cp:version/>
  <cp:contentType/>
  <cp:contentStatus/>
</cp:coreProperties>
</file>