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<sst xmlns="http://schemas.openxmlformats.org/spreadsheetml/2006/main" count="170" uniqueCount="146">
  <si>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</si>
  <si>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</si>
  <si>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</si>
  <si>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</si>
  <si>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</si>
  <si>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</si>
  <si>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</si>
  <si>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</si>
  <si>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</si>
  <si>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</si>
  <si>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</si>
  <si>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</si>
  <si>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</si>
  <si>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</si>
  <si>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</si>
  <si>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</si>
  <si>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</si>
  <si>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</si>
  <si>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</si>
  <si>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</si>
  <si>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</si>
  <si>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</si>
  <si>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</si>
  <si>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</si>
  <si>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</si>
  <si>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</si>
  <si>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</si>
  <si>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</si>
  <si>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</si>
  <si>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</si>
  <si>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</si>
  <si>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</si>
  <si>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</si>
  <si>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</si>
  <si>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</si>
  <si>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</si>
  <si>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</si>
  <si>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</si>
  <si>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</si>
  <si>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</si>
  <si>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</si>
  <si>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</si>
  <si>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</si>
  <si>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</si>
  <si>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</si>
  <si>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</si>
  <si>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</si>
  <si>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</si>
  <si>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</si>
  <si>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</si>
  <si>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</si>
  <si>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</si>
  <si>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</si>
  <si>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</si>
  <si>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</si>
  <si>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</si>
  <si>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</si>
  <si>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</si>
  <si>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</si>
  <si>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</si>
  <si>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</si>
  <si>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</si>
  <si>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</si>
  <si>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</si>
  <si>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</si>
  <si>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</si>
  <si>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</si>
  <si>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</si>
  <si>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</si>
  <si>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</si>
  <si>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</si>
  <si>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</si>
  <si>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</si>
  <si>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</si>
  <si>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</si>
  <si>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</si>
  <si>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</si>
  <si>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</si>
  <si>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</si>
  <si>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</si>
  <si>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</si>
  <si>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</si>
  <si>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</si>
  <si>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</si>
  <si>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</si>
  <si>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</si>
  <si>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</si>
  <si>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</si>
  <si>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</si>
  <si>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</si>
  <si>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</si>
  <si>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</si>
  <si>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</si>
  <si>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</si>
  <si>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</si>
  <si>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</si>
  <si>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</si>
  <si>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</si>
  <si>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</si>
  <si>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</si>
  <si>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</si>
  <si>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</si>
  <si>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</si>
  <si>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</si>
  <si>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</si>
  <si>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</si>
  <si>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</si>
  <si>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</si>
  <si>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</si>
  <si>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</si>
  <si>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</si>
  <si>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</si>
  <si>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</si>
  <si>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</si>
  <si>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</si>
  <si>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</si>
  <si>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</si>
  <si>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</si>
  <si>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</si>
  <si>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</si>
  <si>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</si>
  <si>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</si>
  <si>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</si>
  <si>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</si>
  <si>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</si>
  <si>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</si>
  <si>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</si>
  <si>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</si>
  <si>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</si>
  <si>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</si>
  <si>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</si>
  <si>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</si>
  <si>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</si>
  <si>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>смена водостока</t>
  </si>
  <si>
    <t>воронка</t>
  </si>
  <si>
    <t>3шт</t>
  </si>
  <si>
    <t>отвод</t>
  </si>
  <si>
    <t>6шт</t>
  </si>
  <si>
    <t>труба 1,2мп</t>
  </si>
  <si>
    <t>4шт</t>
  </si>
  <si>
    <t>отмет</t>
  </si>
  <si>
    <t>смена ламп (4шт) п-д3</t>
  </si>
  <si>
    <t>лампа</t>
  </si>
  <si>
    <t>побелка бордюров, деревьев</t>
  </si>
  <si>
    <t>известь</t>
  </si>
  <si>
    <t>5,86кг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</si>
</sst>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K46" sqref="K46: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90</v>
      </c>
      <c r="C7" s="1" t="s">
        <v>91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101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16.310000000000002</v>
      </c>
      <c r="M20" s="34">
        <f>SUM(M6:M19)</f>
        <v>2240.808066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v>13.26</v>
      </c>
      <c r="M24" s="33">
        <f>L24*114.3*1.202*1.15</f>
        <v>2095.0387613999997</v>
      </c>
    </row>
    <row r="25" spans="1:13" ht="12.75">
      <c r="A25" t="s">
        <v>107</v>
      </c>
      <c r="J25" s="20">
        <v>2</v>
      </c>
      <c r="K25" s="20" t="s">
        <v>141</v>
      </c>
      <c r="L25" s="25">
        <f>0.04*7.1</f>
        <v>0.284</v>
      </c>
      <c r="M25" s="33">
        <f>L25*114.3*1.202*1.15</f>
        <v>44.87111675999999</v>
      </c>
    </row>
    <row r="26" spans="1:13" ht="12.75">
      <c r="A26" t="s">
        <v>108</v>
      </c>
      <c r="J26" s="20">
        <v>3</v>
      </c>
      <c r="K26" s="20" t="s">
        <v>143</v>
      </c>
      <c r="L26" s="25">
        <v>0.85</v>
      </c>
      <c r="M26" s="33">
        <f>L26*114.3*1.202*1.15</f>
        <v>134.29735649999998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aca="true" t="shared" si="1" ref="M27:M34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/>
    </row>
    <row r="36" spans="1:13" ht="12.75">
      <c r="A36" t="s">
        <v>4</v>
      </c>
      <c r="E36">
        <v>491</v>
      </c>
      <c r="F36" t="s">
        <v>65</v>
      </c>
      <c r="J36" s="20"/>
      <c r="K36" s="30" t="s">
        <v>57</v>
      </c>
      <c r="L36" s="28">
        <f>SUM(L24:L35)</f>
        <v>14.394</v>
      </c>
      <c r="M36" s="34">
        <f>SUM(M24:M35)</f>
        <v>2274.20723466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35839.01</v>
      </c>
      <c r="J40" s="20">
        <v>1</v>
      </c>
      <c r="K40" s="20" t="s">
        <v>132</v>
      </c>
      <c r="L40" s="25"/>
      <c r="M40" s="25">
        <v>1676.47</v>
      </c>
    </row>
    <row r="41" spans="1:13" ht="12.75">
      <c r="A41" t="s">
        <v>7</v>
      </c>
      <c r="F41" s="5">
        <v>34497.23</v>
      </c>
      <c r="J41" s="20">
        <v>2</v>
      </c>
      <c r="K41" s="20" t="s">
        <v>134</v>
      </c>
      <c r="L41" s="25" t="s">
        <v>135</v>
      </c>
      <c r="M41" s="25">
        <f>3*425</f>
        <v>1275</v>
      </c>
    </row>
    <row r="42" spans="2:13" ht="12.75">
      <c r="B42" t="s">
        <v>8</v>
      </c>
      <c r="F42" s="9">
        <f>F41/F40</f>
        <v>0.9625609077929329</v>
      </c>
      <c r="J42" s="20">
        <v>3</v>
      </c>
      <c r="K42" s="20" t="s">
        <v>136</v>
      </c>
      <c r="L42" s="25" t="s">
        <v>137</v>
      </c>
      <c r="M42" s="25">
        <f>6*457</f>
        <v>2742</v>
      </c>
    </row>
    <row r="43" spans="1:13" ht="12.75">
      <c r="A43" t="s">
        <v>127</v>
      </c>
      <c r="F43" s="5">
        <f>100+250+400+400</f>
        <v>1150</v>
      </c>
      <c r="J43" s="20">
        <v>4</v>
      </c>
      <c r="K43" s="20" t="s">
        <v>138</v>
      </c>
      <c r="L43" s="25" t="s">
        <v>139</v>
      </c>
      <c r="M43" s="25">
        <f>4*290</f>
        <v>1160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35647.23</v>
      </c>
      <c r="J44" s="20">
        <v>5</v>
      </c>
      <c r="K44" s="20" t="s">
        <v>140</v>
      </c>
      <c r="L44" s="25" t="s">
        <v>135</v>
      </c>
      <c r="M44" s="25">
        <f>3*377</f>
        <v>1131</v>
      </c>
    </row>
    <row r="45" spans="10:13" ht="12.75">
      <c r="J45" s="20">
        <v>6</v>
      </c>
      <c r="K45" s="20" t="s">
        <v>142</v>
      </c>
      <c r="L45" s="25" t="s">
        <v>139</v>
      </c>
      <c r="M45" s="25">
        <f>4*14.4</f>
        <v>57.6</v>
      </c>
    </row>
    <row r="46" spans="2:13" ht="12.75">
      <c r="B46" s="1" t="s">
        <v>10</v>
      </c>
      <c r="C46" s="1"/>
      <c r="J46" s="20">
        <v>7</v>
      </c>
      <c r="K46" s="20" t="s">
        <v>144</v>
      </c>
      <c r="L46" s="25" t="s">
        <v>145</v>
      </c>
      <c r="M46" s="25">
        <v>158.75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v>3077.12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F49+F50+F51</f>
        <v>7124.25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4949.628000000001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4949.628000000001</v>
      </c>
      <c r="J56" s="20"/>
      <c r="K56" s="20"/>
      <c r="L56" s="31" t="s">
        <v>64</v>
      </c>
      <c r="M56" s="28">
        <f>SUM(M40:M55)</f>
        <v>8200.82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161506</v>
      </c>
      <c r="D58">
        <v>228935.4</v>
      </c>
      <c r="E58">
        <v>2796.4</v>
      </c>
      <c r="F58" s="35">
        <f>C58/D58*E58</f>
        <v>1972.7634013787297</v>
      </c>
    </row>
    <row r="59" spans="1:6" ht="12.75">
      <c r="A59" t="s">
        <v>20</v>
      </c>
      <c r="F59" s="35">
        <f>M20</f>
        <v>2240.808066</v>
      </c>
    </row>
    <row r="60" spans="1:6" ht="12.75">
      <c r="A60" t="s">
        <v>21</v>
      </c>
      <c r="F60" s="11">
        <f>M36</f>
        <v>2274.20723466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M56</f>
        <v>8200.82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0.2</v>
      </c>
      <c r="E65" t="s">
        <v>14</v>
      </c>
      <c r="F65" s="11">
        <f>B65*D65</f>
        <v>559.2800000000001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15247.87870203873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0.25</v>
      </c>
      <c r="E70" s="7"/>
      <c r="F70" s="46">
        <f>B70*D70</f>
        <v>699.1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1.22</v>
      </c>
      <c r="E73" t="s">
        <v>14</v>
      </c>
      <c r="F73" s="11">
        <f>B73*D73</f>
        <v>3411.608</v>
      </c>
    </row>
    <row r="74" spans="1:6" ht="12.75">
      <c r="A74" s="4" t="s">
        <v>29</v>
      </c>
      <c r="F74" s="32">
        <f>F70+F73</f>
        <v>4110.7080000000005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2.11</v>
      </c>
      <c r="E77" t="s">
        <v>14</v>
      </c>
      <c r="F77" s="11">
        <f>B77*D77</f>
        <v>5900.4039999999995</v>
      </c>
    </row>
    <row r="78" spans="1:6" ht="12.75">
      <c r="A78" s="4" t="s">
        <v>31</v>
      </c>
      <c r="F78" s="32">
        <f>SUM(F77)</f>
        <v>5900.4039999999995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37332.86870203873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2165.306384718246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39498.17508675698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42461</v>
      </c>
      <c r="C84" s="40">
        <v>-287496</v>
      </c>
      <c r="D84" s="43">
        <f>F44</f>
        <v>35647.23</v>
      </c>
      <c r="E84" s="43">
        <f>F82</f>
        <v>39498.17508675698</v>
      </c>
      <c r="F84" s="44">
        <f>C84+D84-E84</f>
        <v>-291346.94508675695</v>
      </c>
    </row>
    <row r="86" spans="1:6" ht="13.5" thickBot="1">
      <c r="A86" t="s">
        <v>112</v>
      </c>
      <c r="C86" s="55">
        <v>42461</v>
      </c>
      <c r="D86" s="8" t="s">
        <v>113</v>
      </c>
      <c r="E86" s="55">
        <v>42490</v>
      </c>
      <c r="F86" t="s">
        <v>114</v>
      </c>
    </row>
    <row r="87" spans="1:7" ht="13.5" thickBot="1">
      <c r="A87" t="s">
        <v>115</v>
      </c>
      <c r="F87" s="56">
        <f>E84</f>
        <v>39498.17508675698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2016-06-15T06:17:37Z</dcterms:modified>
  <cp:category/>
  <cp:version/>
  <cp:contentType/>
  <cp:contentStatus/>
</cp:coreProperties>
</file>