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<sst xmlns="http://schemas.openxmlformats.org/spreadsheetml/2006/main" count="166" uniqueCount="143">
  <si>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</si>
  <si>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</si>
  <si>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</si>
  <si>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</si>
  <si>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</si>
  <si>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</si>
  <si>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</si>
  <si>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</si>
  <si>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</si>
  <si>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</si>
  <si>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</si>
  <si>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</si>
  <si>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</si>
  <si>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</si>
  <si>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</si>
  <si>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</si>
  <si>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</si>
  <si>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</si>
  <si>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</si>
  <si>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</si>
  <si>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</si>
  <si>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</si>
  <si>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</si>
  <si>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</si>
  <si>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</si>
  <si>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</si>
  <si>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</si>
  <si>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</si>
  <si>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</si>
  <si>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</si>
  <si>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</si>
  <si>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</si>
  <si>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</si>
  <si>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</si>
  <si>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</si>
  <si>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</si>
  <si>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</si>
  <si>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</si>
  <si>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</si>
  <si>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</si>
  <si>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</si>
  <si>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</si>
  <si>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</si>
  <si>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</si>
  <si>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</si>
  <si>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</si>
  <si>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</si>
  <si>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</si>
  <si>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</si>
  <si>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</si>
  <si>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</si>
  <si>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</si>
  <si>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</si>
  <si>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</si>
  <si>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</si>
  <si>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</si>
  <si>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</si>
  <si>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</si>
  <si>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</si>
  <si>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</si>
  <si>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</si>
  <si>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</si>
  <si>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</si>
  <si>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</si>
  <si>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</si>
  <si>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</si>
  <si>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</si>
  <si>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</si>
  <si>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</si>
  <si>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</si>
  <si>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</si>
  <si>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</si>
  <si>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</si>
  <si>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</si>
  <si>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</si>
  <si>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</si>
  <si>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</si>
  <si>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</si>
  <si>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</si>
  <si>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</si>
  <si>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</si>
  <si>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</si>
  <si>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</si>
  <si>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</si>
  <si>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</si>
  <si>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</si>
  <si>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</si>
  <si>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</si>
  <si>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</si>
  <si>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</si>
  <si>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</si>
  <si>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</si>
  <si>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</si>
  <si>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</si>
  <si>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</si>
  <si>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</si>
  <si>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</si>
  <si>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</si>
  <si>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</si>
  <si>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</si>
  <si>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</si>
  <si>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</si>
  <si>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</si>
  <si>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</si>
  <si>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</si>
  <si>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</si>
  <si>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</si>
  <si>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</si>
  <si>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</si>
  <si>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</si>
  <si>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</si>
  <si>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</si>
  <si>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</si>
  <si>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</si>
  <si>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</si>
  <si>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</si>
  <si>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</si>
  <si>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</si>
  <si>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</si>
  <si>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</si>
  <si>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</si>
  <si>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</si>
  <si>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</si>
  <si>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</si>
  <si>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</si>
  <si>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</si>
  <si>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</si>
  <si>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</si>
  <si>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</si>
  <si>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</si>
  <si>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июня</t>
  </si>
  <si>
    <t xml:space="preserve">                               за   июнь  2016 г.</t>
  </si>
  <si>
    <t>ост.на 01.07</t>
  </si>
  <si>
    <t>изготовление и установка песочницы</t>
  </si>
  <si>
    <t>тес</t>
  </si>
  <si>
    <t>0,2м3</t>
  </si>
  <si>
    <t>саморезы</t>
  </si>
  <si>
    <t>1 уп.</t>
  </si>
  <si>
    <t>гвозди</t>
  </si>
  <si>
    <t>0,63кг</t>
  </si>
  <si>
    <t>смена ламп (4шт) т.п.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</si>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</sst>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6</v>
      </c>
      <c r="K1" t="s">
        <v>67</v>
      </c>
    </row>
    <row r="2" spans="1:11" ht="12.75">
      <c r="A2" t="s">
        <v>86</v>
      </c>
      <c r="K2" t="s">
        <v>131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130</v>
      </c>
      <c r="G4" s="8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35">
        <f>L6*114.3*1.202</f>
        <v>0</v>
      </c>
    </row>
    <row r="7" spans="10:13" ht="12.75">
      <c r="J7" s="14">
        <v>2</v>
      </c>
      <c r="K7" s="14" t="s">
        <v>44</v>
      </c>
      <c r="L7" s="14"/>
      <c r="M7" s="35">
        <f aca="true" t="shared" si="0" ref="M7:M19">L7*114.3*1.202</f>
        <v>0</v>
      </c>
    </row>
    <row r="8" spans="1:13" ht="12.75">
      <c r="A8" t="s">
        <v>92</v>
      </c>
      <c r="J8" s="15"/>
      <c r="K8" s="15" t="s">
        <v>45</v>
      </c>
      <c r="L8" s="21"/>
      <c r="M8" s="35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35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35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35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35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3.72</v>
      </c>
      <c r="M13" s="35">
        <f t="shared" si="0"/>
        <v>511.085592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35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35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35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35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2.25</v>
      </c>
      <c r="M18" s="35">
        <f t="shared" si="0"/>
        <v>309.12435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35">
        <f t="shared" si="0"/>
        <v>68.6943</v>
      </c>
    </row>
    <row r="20" spans="1:13" ht="12.75">
      <c r="A20" t="s">
        <v>129</v>
      </c>
      <c r="J20" s="20"/>
      <c r="K20" s="27" t="s">
        <v>58</v>
      </c>
      <c r="L20" s="28">
        <f>SUM(L6:L19)</f>
        <v>6.470000000000001</v>
      </c>
      <c r="M20" s="34">
        <f>SUM(M6:M19)</f>
        <v>888.904242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133</v>
      </c>
      <c r="L24" s="35">
        <v>7.85</v>
      </c>
      <c r="M24" s="33">
        <f>L24*114.3*1.202*1.15</f>
        <v>1240.2755864999997</v>
      </c>
    </row>
    <row r="25" spans="1:13" ht="12.75">
      <c r="A25" t="s">
        <v>108</v>
      </c>
      <c r="J25" s="20">
        <v>2</v>
      </c>
      <c r="K25" s="20" t="s">
        <v>140</v>
      </c>
      <c r="L25" s="35">
        <f>0.04*7.1</f>
        <v>0.284</v>
      </c>
      <c r="M25" s="33">
        <f>L25*114.3*1.202*1.15</f>
        <v>44.87111675999999</v>
      </c>
    </row>
    <row r="26" spans="1:13" ht="12.75">
      <c r="A26" t="s">
        <v>109</v>
      </c>
      <c r="J26" s="20">
        <v>3</v>
      </c>
      <c r="K26" s="20"/>
      <c r="L26" s="49"/>
      <c r="M26" s="33">
        <f aca="true" t="shared" si="1" ref="M26:M37">L26*114.3*1.202*1.15</f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0">
        <v>4</v>
      </c>
      <c r="K27" s="48"/>
      <c r="L27" s="3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35"/>
      <c r="M28" s="33">
        <f t="shared" si="1"/>
        <v>0</v>
      </c>
    </row>
    <row r="29" spans="10:13" ht="12.75">
      <c r="J29" s="20">
        <v>6</v>
      </c>
      <c r="K29" s="20"/>
      <c r="L29" s="35"/>
      <c r="M29" s="33">
        <f t="shared" si="1"/>
        <v>0</v>
      </c>
    </row>
    <row r="30" spans="2:13" ht="12.75">
      <c r="B30" t="s">
        <v>0</v>
      </c>
      <c r="J30" s="20">
        <v>7</v>
      </c>
      <c r="K30" s="20"/>
      <c r="L30" s="35"/>
      <c r="M30" s="33">
        <f t="shared" si="1"/>
        <v>0</v>
      </c>
    </row>
    <row r="31" spans="10:13" ht="12.75">
      <c r="J31" s="20">
        <v>8</v>
      </c>
      <c r="K31" s="20"/>
      <c r="L31" s="35"/>
      <c r="M31" s="33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8"/>
      <c r="L32" s="49"/>
      <c r="M32" s="33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5"/>
      <c r="M33" s="33">
        <f t="shared" si="1"/>
        <v>0</v>
      </c>
    </row>
    <row r="34" spans="1:13" ht="12.75">
      <c r="A34" t="s">
        <v>3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5"/>
      <c r="M35" s="33">
        <f t="shared" si="1"/>
        <v>0</v>
      </c>
    </row>
    <row r="36" spans="10:13" ht="12.75">
      <c r="J36" s="20">
        <v>13</v>
      </c>
      <c r="K36" s="20"/>
      <c r="L36" s="35"/>
      <c r="M36" s="3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5"/>
      <c r="M37" s="33">
        <f t="shared" si="1"/>
        <v>0</v>
      </c>
    </row>
    <row r="38" spans="10:13" ht="12.75">
      <c r="J38" s="20"/>
      <c r="K38" s="30" t="s">
        <v>58</v>
      </c>
      <c r="L38" s="34">
        <f>SUM(L24:L37)</f>
        <v>8.134</v>
      </c>
      <c r="M38" s="34">
        <f>SUM(M24:M37)</f>
        <v>1285.1467032599996</v>
      </c>
    </row>
    <row r="39" spans="1:11" ht="12.75">
      <c r="A39" s="2" t="s">
        <v>6</v>
      </c>
      <c r="F39" s="11">
        <v>44285.12</v>
      </c>
      <c r="K39" s="1" t="s">
        <v>62</v>
      </c>
    </row>
    <row r="40" spans="1:13" ht="12.75">
      <c r="A40" t="s">
        <v>7</v>
      </c>
      <c r="F40" s="5">
        <v>42807.77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0.966640036201776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128</v>
      </c>
      <c r="F42" s="5">
        <f>250+400+250</f>
        <v>900</v>
      </c>
      <c r="J42" s="20">
        <v>1</v>
      </c>
      <c r="K42" s="20" t="s">
        <v>134</v>
      </c>
      <c r="L42" s="25" t="s">
        <v>135</v>
      </c>
      <c r="M42" s="35">
        <f>0.2*4611.11</f>
        <v>922.222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43707.77</v>
      </c>
      <c r="J43" s="20">
        <v>2</v>
      </c>
      <c r="K43" s="20" t="s">
        <v>136</v>
      </c>
      <c r="L43" s="25" t="s">
        <v>137</v>
      </c>
      <c r="M43" s="25">
        <v>163.8</v>
      </c>
    </row>
    <row r="44" spans="10:13" ht="12.75">
      <c r="J44" s="20">
        <v>3</v>
      </c>
      <c r="K44" s="20" t="s">
        <v>138</v>
      </c>
      <c r="L44" s="25" t="s">
        <v>139</v>
      </c>
      <c r="M44" s="35">
        <f>0.63*58.43</f>
        <v>36.8109</v>
      </c>
    </row>
    <row r="45" spans="2:13" ht="12.75">
      <c r="B45" s="1" t="s">
        <v>10</v>
      </c>
      <c r="C45" s="1"/>
      <c r="J45" s="20">
        <v>4</v>
      </c>
      <c r="K45" s="20" t="s">
        <v>141</v>
      </c>
      <c r="L45" s="25" t="s">
        <v>142</v>
      </c>
      <c r="M45" s="25">
        <f>4*12.5</f>
        <v>50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v>4777.95</v>
      </c>
      <c r="J48" s="20">
        <v>7</v>
      </c>
      <c r="K48" s="20"/>
      <c r="L48" s="25"/>
      <c r="M48" s="25"/>
    </row>
    <row r="49" spans="1:13" ht="12.75">
      <c r="A49" s="6" t="s">
        <v>15</v>
      </c>
      <c r="F49" s="5">
        <f>(2400+200)*1.202</f>
        <v>3125.2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2">
        <f>F48+F49+F50</f>
        <v>7903.15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1.77</v>
      </c>
      <c r="E53" t="s">
        <v>14</v>
      </c>
      <c r="F53" s="11">
        <f>E32*D53</f>
        <v>6134.112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11">
        <f>B54*D54</f>
        <v>514.8000000000001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6648.912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3">
        <v>161506</v>
      </c>
      <c r="D57">
        <v>228935.4</v>
      </c>
      <c r="E57">
        <v>3465.6</v>
      </c>
      <c r="F57" s="36">
        <f>C57/D57*E57</f>
        <v>2444.8608367251195</v>
      </c>
      <c r="J57" s="20">
        <v>16</v>
      </c>
      <c r="K57" s="20"/>
      <c r="L57" s="25"/>
      <c r="M57" s="25"/>
    </row>
    <row r="58" spans="1:13" ht="12.75">
      <c r="A58" t="s">
        <v>20</v>
      </c>
      <c r="F58" s="36">
        <f>M20</f>
        <v>888.904242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1285.1467032599996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v>0</v>
      </c>
      <c r="J60" s="20"/>
      <c r="K60" s="20"/>
      <c r="L60" s="31" t="s">
        <v>65</v>
      </c>
      <c r="M60" s="34">
        <f>SUM(M42:M59)</f>
        <v>1172.8328999999999</v>
      </c>
    </row>
    <row r="61" spans="1:6" ht="12.75">
      <c r="A61" t="s">
        <v>22</v>
      </c>
      <c r="F61" s="11">
        <f>M60</f>
        <v>1172.8328999999999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3465.6</v>
      </c>
      <c r="C64" t="s">
        <v>13</v>
      </c>
      <c r="D64" s="11">
        <v>0.3</v>
      </c>
      <c r="E64" t="s">
        <v>14</v>
      </c>
      <c r="F64" s="11">
        <f>B64*D64</f>
        <v>1039.6799999999998</v>
      </c>
    </row>
    <row r="65" spans="1:6" ht="12.75">
      <c r="A65" s="53" t="s">
        <v>75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2">
        <f>SUM(F57:F66)</f>
        <v>6831.42468198512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1.01</v>
      </c>
      <c r="E72" t="s">
        <v>14</v>
      </c>
      <c r="F72" s="11">
        <f>B72*D72</f>
        <v>3500.256</v>
      </c>
    </row>
    <row r="73" spans="1:6" ht="12.75">
      <c r="A73" s="4" t="s">
        <v>29</v>
      </c>
      <c r="F73" s="32">
        <f>F69+F72</f>
        <v>4193.376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1.98</v>
      </c>
      <c r="E76" t="s">
        <v>14</v>
      </c>
      <c r="F76" s="11">
        <f>B76*D76</f>
        <v>6861.888</v>
      </c>
    </row>
    <row r="77" spans="1:6" ht="12.75">
      <c r="A77" s="4" t="s">
        <v>32</v>
      </c>
      <c r="F77" s="32">
        <f>SUM(F76)</f>
        <v>6861.888</v>
      </c>
    </row>
    <row r="78" spans="1:6" ht="12.75">
      <c r="A78" s="51" t="s">
        <v>78</v>
      </c>
      <c r="B78" s="47"/>
      <c r="C78" s="47"/>
      <c r="D78" s="50">
        <v>0</v>
      </c>
      <c r="E78" s="47"/>
      <c r="F78" s="52">
        <f>D78*E32</f>
        <v>0</v>
      </c>
    </row>
    <row r="79" spans="1:6" ht="12.75">
      <c r="A79" s="1" t="s">
        <v>33</v>
      </c>
      <c r="B79" s="1"/>
      <c r="F79" s="46">
        <f>F51+F55+F67+F73+F77+F78</f>
        <v>32438.75068198512</v>
      </c>
    </row>
    <row r="80" spans="1:6" ht="12.75">
      <c r="A80" s="1" t="s">
        <v>76</v>
      </c>
      <c r="B80" s="38"/>
      <c r="C80" s="38">
        <v>0.058</v>
      </c>
      <c r="D80" s="1"/>
      <c r="E80" s="1"/>
      <c r="F80" s="32">
        <f>F79*5.8%</f>
        <v>1881.4475395551367</v>
      </c>
    </row>
    <row r="81" spans="1:9" ht="15">
      <c r="A81" s="12" t="s">
        <v>35</v>
      </c>
      <c r="B81" s="12"/>
      <c r="C81" s="12"/>
      <c r="D81" s="12"/>
      <c r="E81" s="12"/>
      <c r="F81" s="37">
        <f>F79+F80</f>
        <v>34320.19822154025</v>
      </c>
      <c r="I81" s="7"/>
    </row>
    <row r="82" spans="2:6" ht="12.75">
      <c r="B82" s="39" t="s">
        <v>68</v>
      </c>
      <c r="C82" s="40" t="s">
        <v>69</v>
      </c>
      <c r="D82" s="22" t="s">
        <v>70</v>
      </c>
      <c r="E82" s="22" t="s">
        <v>71</v>
      </c>
      <c r="F82" s="43" t="s">
        <v>132</v>
      </c>
    </row>
    <row r="83" spans="1:6" ht="12.75">
      <c r="A83" s="13"/>
      <c r="B83" s="41">
        <v>42522</v>
      </c>
      <c r="C83" s="42">
        <v>-73069</v>
      </c>
      <c r="D83" s="44">
        <f>F43</f>
        <v>43707.77</v>
      </c>
      <c r="E83" s="44">
        <f>F81</f>
        <v>34320.19822154025</v>
      </c>
      <c r="F83" s="45">
        <f>C83+D83-E83</f>
        <v>-63681.428221540256</v>
      </c>
    </row>
    <row r="85" spans="1:6" ht="13.5" thickBot="1">
      <c r="A85" t="s">
        <v>113</v>
      </c>
      <c r="C85" s="56">
        <v>42522</v>
      </c>
      <c r="D85" s="8" t="s">
        <v>114</v>
      </c>
      <c r="E85" s="56">
        <v>42551</v>
      </c>
      <c r="F85" t="s">
        <v>115</v>
      </c>
    </row>
    <row r="86" spans="1:7" ht="13.5" thickBot="1">
      <c r="A86" t="s">
        <v>116</v>
      </c>
      <c r="F86" s="57">
        <f>E83</f>
        <v>34320.19822154025</v>
      </c>
      <c r="G86" t="s">
        <v>14</v>
      </c>
    </row>
    <row r="87" ht="12.75">
      <c r="A87" t="s">
        <v>117</v>
      </c>
    </row>
    <row r="88" ht="12.75">
      <c r="A88" t="s">
        <v>118</v>
      </c>
    </row>
    <row r="89" ht="12.75">
      <c r="A89" t="s">
        <v>119</v>
      </c>
    </row>
    <row r="90" ht="12.75">
      <c r="A90" t="s">
        <v>120</v>
      </c>
    </row>
    <row r="91" ht="12.75">
      <c r="A91" t="s">
        <v>121</v>
      </c>
    </row>
    <row r="92" ht="12.75">
      <c r="A92" t="s">
        <v>122</v>
      </c>
    </row>
    <row r="93" ht="12.75">
      <c r="A93" t="s">
        <v>123</v>
      </c>
    </row>
    <row r="95" ht="12.75">
      <c r="B95" t="s">
        <v>124</v>
      </c>
    </row>
    <row r="97" ht="12.75">
      <c r="A97" t="s">
        <v>125</v>
      </c>
    </row>
    <row r="100" ht="12.75">
      <c r="A100" t="s">
        <v>126</v>
      </c>
    </row>
    <row r="102" ht="12.75">
      <c r="A102" t="s">
        <v>127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2016-08-31T13:09:28Z</dcterms:modified>
  <cp:category/>
  <cp:version/>
  <cp:contentType/>
  <cp:contentStatus/>
</cp:coreProperties>
</file>