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<sst xmlns="http://schemas.openxmlformats.org/spreadsheetml/2006/main" count="157" uniqueCount="134">
  <si>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</si>
  <si>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</si>
  <si>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</si>
  <si>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</si>
  <si>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</si>
  <si>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</si>
  <si>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</si>
  <si>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</si>
  <si>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</si>
  <si>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</si>
  <si>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</si>
  <si>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</si>
  <si>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</si>
  <si>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</si>
  <si>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</si>
  <si>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</si>
  <si>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</si>
  <si>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</si>
  <si>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</si>
  <si>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</si>
  <si>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</si>
  <si>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</si>
  <si>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</si>
  <si>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</si>
  <si>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</si>
  <si>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</si>
  <si>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</si>
  <si>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</si>
  <si>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</si>
  <si>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</si>
  <si>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</si>
  <si>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</si>
  <si>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</si>
  <si>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</si>
  <si>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</si>
  <si>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</si>
  <si>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</si>
  <si>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</si>
  <si>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</si>
  <si>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</si>
  <si>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</si>
  <si>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</si>
  <si>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</si>
  <si>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</si>
  <si>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</si>
  <si>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</si>
  <si>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</si>
  <si>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</si>
  <si>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</si>
  <si>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</si>
  <si>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</si>
  <si>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</si>
  <si>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</si>
  <si>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</si>
  <si>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</si>
  <si>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</si>
  <si>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</si>
  <si>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</si>
  <si>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</si>
  <si>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</si>
  <si>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</si>
  <si>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</si>
  <si>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</si>
  <si>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</si>
  <si>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</si>
  <si>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</si>
  <si>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</si>
  <si>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</si>
  <si>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</si>
  <si>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</si>
  <si>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</si>
  <si>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</si>
  <si>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</si>
  <si>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</si>
  <si>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</si>
  <si>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</si>
  <si>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</si>
  <si>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</si>
  <si>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</si>
  <si>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</si>
  <si>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</si>
  <si>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</si>
  <si>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</si>
  <si>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</si>
  <si>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</si>
  <si>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</si>
  <si>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</si>
  <si>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</si>
  <si>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</si>
  <si>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</si>
  <si>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</si>
  <si>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</si>
  <si>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</si>
  <si>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</si>
  <si>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</si>
  <si>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</si>
  <si>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</si>
  <si>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</si>
  <si>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</si>
  <si>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</si>
  <si>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</si>
  <si>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</si>
  <si>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</si>
  <si>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</si>
  <si>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</si>
  <si>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</si>
  <si>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</si>
  <si>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</si>
  <si>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</si>
  <si>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</si>
  <si>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</si>
  <si>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</si>
  <si>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</si>
  <si>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</si>
  <si>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</si>
  <si>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</si>
  <si>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</si>
  <si>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</si>
  <si>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</si>
  <si>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</si>
  <si>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</si>
  <si>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</si>
  <si>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</si>
  <si>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</si>
  <si>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</si>
  <si>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</si>
  <si>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</si>
  <si>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</si>
  <si>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</si>
  <si>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</si>
  <si>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ост.на 01.09</t>
  </si>
  <si>
    <t>августа</t>
  </si>
  <si>
    <t xml:space="preserve">                               за   август  2016 г.</t>
  </si>
  <si>
    <t>31.09.2016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</si>
</sst>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55">
      <selection activeCell="D77" sqref="D77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92</v>
      </c>
      <c r="D2" s="8">
        <v>8</v>
      </c>
      <c r="K2" t="s">
        <v>132</v>
      </c>
    </row>
    <row r="3" spans="1:13" ht="12.75">
      <c r="A3" t="s">
        <v>93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95</v>
      </c>
      <c r="J5" s="15"/>
      <c r="K5" s="15"/>
      <c r="L5" s="21" t="s">
        <v>41</v>
      </c>
      <c r="M5" s="21"/>
    </row>
    <row r="6" spans="1:13" ht="12.75">
      <c r="A6" t="s">
        <v>96</v>
      </c>
      <c r="J6" s="20">
        <v>1</v>
      </c>
      <c r="K6" s="20" t="s">
        <v>78</v>
      </c>
      <c r="L6" s="25">
        <v>0</v>
      </c>
      <c r="M6" s="47">
        <f>L6*114.3*1.202</f>
        <v>0</v>
      </c>
    </row>
    <row r="7" spans="2:13" ht="12.75">
      <c r="B7" t="s">
        <v>97</v>
      </c>
      <c r="C7" s="1" t="s">
        <v>98</v>
      </c>
      <c r="D7" s="8" t="s">
        <v>119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99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100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101</v>
      </c>
      <c r="J11" s="16"/>
      <c r="K11" s="18" t="s">
        <v>49</v>
      </c>
      <c r="L11" s="23"/>
      <c r="M11" s="47">
        <f t="shared" si="0"/>
        <v>0</v>
      </c>
    </row>
    <row r="12" spans="5:13" ht="12.75">
      <c r="E12" t="s">
        <v>102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103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104</v>
      </c>
      <c r="J14" s="20">
        <v>5</v>
      </c>
      <c r="K14" s="19" t="s">
        <v>50</v>
      </c>
      <c r="L14" s="25"/>
      <c r="M14" s="47">
        <f t="shared" si="0"/>
        <v>0</v>
      </c>
    </row>
    <row r="15" spans="1:13" ht="12.75">
      <c r="A15" t="s">
        <v>105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106</v>
      </c>
      <c r="J16" s="15" t="s">
        <v>52</v>
      </c>
      <c r="K16" s="26" t="s">
        <v>53</v>
      </c>
      <c r="L16" s="21"/>
      <c r="M16" s="47">
        <f t="shared" si="0"/>
        <v>0</v>
      </c>
    </row>
    <row r="17" spans="5:13" ht="12.75">
      <c r="E17" t="s">
        <v>107</v>
      </c>
      <c r="J17" s="15" t="s">
        <v>54</v>
      </c>
      <c r="K17" s="26" t="s">
        <v>83</v>
      </c>
      <c r="L17" s="21"/>
      <c r="M17" s="47">
        <f t="shared" si="0"/>
        <v>0</v>
      </c>
    </row>
    <row r="18" spans="5:13" ht="12.75">
      <c r="E18" t="s">
        <v>108</v>
      </c>
      <c r="J18" s="15" t="s">
        <v>56</v>
      </c>
      <c r="K18" s="26" t="s">
        <v>55</v>
      </c>
      <c r="L18" s="21"/>
      <c r="M18" s="47">
        <f t="shared" si="0"/>
        <v>0</v>
      </c>
    </row>
    <row r="19" spans="1:13" ht="12.75">
      <c r="A19" t="s">
        <v>109</v>
      </c>
      <c r="J19" s="16" t="s">
        <v>82</v>
      </c>
      <c r="K19" s="18" t="s">
        <v>57</v>
      </c>
      <c r="L19" s="23"/>
      <c r="M19" s="47">
        <f t="shared" si="0"/>
        <v>0</v>
      </c>
    </row>
    <row r="20" spans="1:13" ht="12.75">
      <c r="A20" t="s">
        <v>110</v>
      </c>
      <c r="J20" s="20"/>
      <c r="K20" s="27" t="s">
        <v>58</v>
      </c>
      <c r="L20" s="28">
        <f>SUM(L6:L19)</f>
        <v>0</v>
      </c>
      <c r="M20" s="34">
        <f>SUM(M6:M19)</f>
        <v>0</v>
      </c>
    </row>
    <row r="21" spans="1:11" ht="12.75">
      <c r="A21" t="s">
        <v>129</v>
      </c>
      <c r="K21" s="1" t="s">
        <v>59</v>
      </c>
    </row>
    <row r="22" spans="1:13" ht="12.75">
      <c r="A22" t="s">
        <v>111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113</v>
      </c>
      <c r="J24" s="20">
        <v>1</v>
      </c>
      <c r="K24" s="20"/>
      <c r="L24" s="25"/>
      <c r="M24" s="33">
        <f>L24*114.3*1.202</f>
        <v>0</v>
      </c>
    </row>
    <row r="25" spans="1:13" ht="12.75">
      <c r="A25" t="s">
        <v>114</v>
      </c>
      <c r="J25" s="20">
        <v>2</v>
      </c>
      <c r="K25" s="20"/>
      <c r="L25" s="25"/>
      <c r="M25" s="33">
        <f>L25*114.3*1.202</f>
        <v>0</v>
      </c>
    </row>
    <row r="26" spans="1:13" ht="12.75">
      <c r="A26" t="s">
        <v>115</v>
      </c>
      <c r="J26" s="20"/>
      <c r="K26" s="30" t="s">
        <v>58</v>
      </c>
      <c r="L26" s="28">
        <f>SUM(L24:L24)</f>
        <v>0</v>
      </c>
      <c r="M26" s="34">
        <f>SUM(M24:M25)</f>
        <v>0</v>
      </c>
    </row>
    <row r="27" spans="1:11" ht="12.75">
      <c r="A27" s="52" t="s">
        <v>116</v>
      </c>
      <c r="B27" s="52"/>
      <c r="C27" s="52"/>
      <c r="D27" s="52"/>
      <c r="E27" s="52"/>
      <c r="F27" s="52"/>
      <c r="G27" s="52"/>
      <c r="K27" s="1" t="s">
        <v>62</v>
      </c>
    </row>
    <row r="28" spans="1:13" ht="12.75">
      <c r="A28" t="s">
        <v>117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118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1" t="s">
        <v>65</v>
      </c>
      <c r="M35" s="34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7431.3</v>
      </c>
    </row>
    <row r="41" spans="1:6" ht="12.75">
      <c r="A41" t="s">
        <v>7</v>
      </c>
      <c r="F41" s="5">
        <v>7859.58</v>
      </c>
    </row>
    <row r="42" spans="2:6" ht="12.75">
      <c r="B42" t="s">
        <v>8</v>
      </c>
      <c r="F42" s="9">
        <f>F41/F40</f>
        <v>1.0576319082798433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7859.58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0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34</v>
      </c>
      <c r="F52" s="32">
        <f>F49+F50+F51</f>
        <v>0</v>
      </c>
    </row>
    <row r="53" ht="12.75">
      <c r="A53" s="4" t="s">
        <v>17</v>
      </c>
    </row>
    <row r="54" spans="1:6" ht="12.75">
      <c r="A54" t="s">
        <v>73</v>
      </c>
      <c r="D54" s="5">
        <v>1.77</v>
      </c>
      <c r="E54" t="s">
        <v>15</v>
      </c>
      <c r="F54" s="11">
        <f>E33*D54</f>
        <v>1015.272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1015.272</v>
      </c>
    </row>
    <row r="57" spans="1:2" ht="12.75">
      <c r="A57" s="4" t="s">
        <v>19</v>
      </c>
      <c r="B57" s="4"/>
    </row>
    <row r="58" spans="1:6" ht="12.75">
      <c r="A58" t="s">
        <v>20</v>
      </c>
      <c r="C58" s="51">
        <v>167335</v>
      </c>
      <c r="D58">
        <v>228935.4</v>
      </c>
      <c r="E58">
        <v>573.6</v>
      </c>
      <c r="F58" s="35">
        <f>C58/D58*E58</f>
        <v>419.2595640516932</v>
      </c>
    </row>
    <row r="59" spans="1:6" ht="12.75">
      <c r="A59" t="s">
        <v>21</v>
      </c>
      <c r="F59" s="35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0.31</v>
      </c>
      <c r="E65" t="s">
        <v>15</v>
      </c>
      <c r="F65" s="11">
        <f>B65*D65</f>
        <v>177.816</v>
      </c>
    </row>
    <row r="66" spans="1:6" ht="12.75">
      <c r="A66" s="51" t="s">
        <v>76</v>
      </c>
      <c r="B66" s="51"/>
      <c r="C66" s="51"/>
      <c r="D66" s="55"/>
      <c r="E66" s="51"/>
      <c r="F66" s="55">
        <v>0</v>
      </c>
    </row>
    <row r="67" spans="1:6" ht="12.75">
      <c r="A67" s="45" t="s">
        <v>85</v>
      </c>
      <c r="B67" s="45"/>
      <c r="C67" s="45"/>
      <c r="D67" s="46">
        <v>0</v>
      </c>
      <c r="E67" s="45"/>
      <c r="F67" s="46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597.0755640516932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0.18</v>
      </c>
      <c r="E70" t="s">
        <v>15</v>
      </c>
      <c r="F70" s="11">
        <f>B70*D70</f>
        <v>103.248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1</v>
      </c>
      <c r="E73" t="s">
        <v>15</v>
      </c>
      <c r="F73" s="11">
        <f>B73*D73</f>
        <v>573.6</v>
      </c>
    </row>
    <row r="74" spans="1:6" ht="12.75">
      <c r="A74" s="4" t="s">
        <v>30</v>
      </c>
      <c r="F74" s="32">
        <f>F70+F73</f>
        <v>676.8480000000001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1.76</v>
      </c>
      <c r="E77" t="s">
        <v>15</v>
      </c>
      <c r="F77" s="11">
        <f>B77*D77</f>
        <v>1009.5360000000001</v>
      </c>
    </row>
    <row r="78" spans="1:6" ht="12.75">
      <c r="A78" s="4" t="s">
        <v>32</v>
      </c>
      <c r="F78" s="32">
        <f>SUM(F77)</f>
        <v>1009.5360000000001</v>
      </c>
    </row>
    <row r="79" spans="1:6" ht="12.75">
      <c r="A79" s="48" t="s">
        <v>79</v>
      </c>
      <c r="B79" s="45"/>
      <c r="C79" s="45"/>
      <c r="D79" s="49">
        <v>0</v>
      </c>
      <c r="E79" s="45"/>
      <c r="F79" s="50">
        <f>D79*E33</f>
        <v>0</v>
      </c>
    </row>
    <row r="80" spans="1:6" ht="12.75">
      <c r="A80" s="1" t="s">
        <v>33</v>
      </c>
      <c r="B80" s="1"/>
      <c r="F80" s="32">
        <f>F52+F56+F68+F74+F78+F79</f>
        <v>3298.731564051693</v>
      </c>
    </row>
    <row r="81" spans="1:9" ht="12.75">
      <c r="A81" s="1" t="s">
        <v>77</v>
      </c>
      <c r="B81" s="36"/>
      <c r="C81" s="36">
        <v>0.058</v>
      </c>
      <c r="D81" s="1"/>
      <c r="E81" s="1"/>
      <c r="F81" s="32">
        <f>F80*5.8%</f>
        <v>191.3264307149982</v>
      </c>
      <c r="I81" s="7"/>
    </row>
    <row r="82" spans="1:6" ht="15">
      <c r="A82" s="12" t="s">
        <v>35</v>
      </c>
      <c r="B82" s="12"/>
      <c r="C82" s="12"/>
      <c r="D82" s="12"/>
      <c r="E82" s="12"/>
      <c r="F82" s="44">
        <f>F80+F81</f>
        <v>3490.057994766691</v>
      </c>
    </row>
    <row r="83" spans="2:6" ht="12.75">
      <c r="B83" s="37" t="s">
        <v>68</v>
      </c>
      <c r="C83" s="38" t="s">
        <v>69</v>
      </c>
      <c r="D83" s="22" t="s">
        <v>70</v>
      </c>
      <c r="E83" s="22" t="s">
        <v>71</v>
      </c>
      <c r="F83" s="41" t="s">
        <v>130</v>
      </c>
    </row>
    <row r="84" spans="1:6" ht="12.75">
      <c r="A84" s="13"/>
      <c r="B84" s="39">
        <v>42583</v>
      </c>
      <c r="C84" s="40">
        <v>20710</v>
      </c>
      <c r="D84" s="42">
        <f>F44</f>
        <v>7859.58</v>
      </c>
      <c r="E84" s="42">
        <f>F82</f>
        <v>3490.057994766691</v>
      </c>
      <c r="F84" s="43">
        <f>C84+D84-E84</f>
        <v>25079.52200523331</v>
      </c>
    </row>
    <row r="86" spans="1:6" ht="13.5" thickBot="1">
      <c r="A86" t="s">
        <v>86</v>
      </c>
      <c r="C86" s="53">
        <v>42583</v>
      </c>
      <c r="D86" s="8" t="s">
        <v>87</v>
      </c>
      <c r="E86" s="53" t="s">
        <v>133</v>
      </c>
      <c r="F86" t="s">
        <v>88</v>
      </c>
    </row>
    <row r="87" spans="1:7" ht="13.5" thickBot="1">
      <c r="A87" t="s">
        <v>89</v>
      </c>
      <c r="F87" s="54">
        <f>E84</f>
        <v>3490.057994766691</v>
      </c>
      <c r="G87" t="s">
        <v>15</v>
      </c>
    </row>
    <row r="88" ht="12.75">
      <c r="A88" t="s">
        <v>90</v>
      </c>
    </row>
    <row r="89" ht="12.75">
      <c r="A89" t="s">
        <v>91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6" ht="12.75">
      <c r="B96" t="s">
        <v>125</v>
      </c>
    </row>
    <row r="98" ht="12.75">
      <c r="A98" t="s">
        <v>126</v>
      </c>
    </row>
    <row r="101" ht="12.75">
      <c r="A101" t="s">
        <v>127</v>
      </c>
    </row>
    <row r="104" ht="12.75">
      <c r="A104" t="s">
        <v>128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2013-11-25T17:59:47Z</cp:lastPrinted>
  <dcterms:created xsi:type="dcterms:W3CDTF">2008-08-18T07:30:19Z</dcterms:created>
  <dcterms:modified xsi:type="dcterms:W3CDTF">2016-10-18T06:28:03Z</dcterms:modified>
  <cp:category/>
  <cp:version/>
  <cp:contentType/>
  <cp:contentStatus/>
</cp:coreProperties>
</file>