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<sst xmlns="http://schemas.openxmlformats.org/spreadsheetml/2006/main" count="156" uniqueCount="133">
  <si>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</si>
  <si>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</si>
  <si>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</si>
  <si>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</si>
  <si>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</si>
  <si>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</si>
  <si>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</si>
  <si>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</si>
  <si>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</si>
  <si>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</si>
  <si>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</si>
  <si>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</si>
  <si>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</si>
  <si>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</si>
  <si>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</si>
  <si>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</si>
  <si>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</si>
  <si>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</si>
  <si>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</si>
  <si>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</si>
  <si>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</si>
  <si>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</si>
  <si>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</si>
  <si>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</si>
  <si>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</si>
  <si>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</si>
  <si>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</si>
  <si>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</si>
  <si>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</si>
  <si>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</si>
  <si>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</si>
  <si>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</si>
  <si>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</si>
  <si>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</si>
  <si>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</si>
  <si>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</si>
  <si>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</si>
  <si>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</si>
  <si>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</si>
  <si>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</si>
  <si>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</si>
  <si>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</si>
  <si>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</si>
  <si>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</si>
  <si>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</si>
  <si>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</si>
  <si>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</si>
  <si>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</si>
  <si>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</si>
  <si>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</si>
  <si>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</si>
  <si>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</si>
  <si>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</si>
  <si>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</si>
  <si>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</si>
  <si>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</si>
  <si>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</si>
  <si>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</si>
  <si>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</si>
  <si>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</si>
  <si>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</si>
  <si>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</si>
  <si>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</si>
  <si>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</si>
  <si>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</si>
  <si>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</si>
  <si>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</si>
  <si>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</si>
  <si>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</si>
  <si>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</si>
  <si>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</si>
  <si>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</si>
  <si>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</si>
  <si>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</si>
  <si>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</si>
  <si>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</si>
  <si>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</si>
  <si>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</si>
  <si>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</si>
  <si>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</si>
  <si>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</si>
  <si>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</si>
  <si>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</si>
  <si>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</si>
  <si>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</si>
  <si>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</si>
  <si>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</si>
  <si>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</si>
  <si>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</si>
  <si>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</si>
  <si>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</si>
  <si>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</si>
  <si>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</si>
  <si>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</si>
  <si>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</si>
  <si>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</si>
  <si>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</si>
  <si>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</si>
  <si>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</si>
  <si>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</si>
  <si>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</si>
  <si>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</si>
  <si>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</si>
  <si>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</si>
  <si>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</si>
  <si>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</si>
  <si>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</si>
  <si>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</si>
  <si>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</si>
  <si>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</si>
  <si>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</si>
  <si>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</si>
  <si>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</si>
  <si>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</si>
  <si>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</si>
  <si>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</si>
  <si>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</si>
  <si>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</si>
  <si>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</si>
  <si>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</si>
  <si>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</si>
  <si>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</si>
  <si>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</si>
  <si>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</si>
  <si>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</si>
  <si>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</si>
  <si>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</si>
  <si>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</si>
  <si>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9</t>
  </si>
  <si>
    <t>директора: Падуна Э.В. Действующего на основании _Устава__________________</t>
  </si>
  <si>
    <t>мая</t>
  </si>
  <si>
    <t>ост.на 01.06</t>
  </si>
  <si>
    <t xml:space="preserve">                               за   май  2016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</si>
</sst>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0000000"/>
    <numFmt numFmtId="17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7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L6" sqref="L6"/>
    </sheetView>
  </sheetViews>
  <sheetFormatPr defaultColWidth="9.00390625" defaultRowHeight="12.75"/>
  <cols>
    <col min="1" max="1" width="15.625" style="0" customWidth="1"/>
    <col min="3" max="3" width="12.125" style="0" customWidth="1"/>
    <col min="4" max="4" width="11.125" style="0" customWidth="1"/>
    <col min="5" max="5" width="10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86</v>
      </c>
      <c r="D2" s="8">
        <v>5</v>
      </c>
      <c r="K2" t="s">
        <v>132</v>
      </c>
    </row>
    <row r="3" spans="1:13" ht="12.75">
      <c r="A3" t="s">
        <v>87</v>
      </c>
      <c r="J3" s="14" t="s">
        <v>37</v>
      </c>
      <c r="K3" s="29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130</v>
      </c>
      <c r="G5" s="8" t="s">
        <v>89</v>
      </c>
      <c r="J5" s="15"/>
      <c r="K5" s="15"/>
      <c r="L5" s="21" t="s">
        <v>42</v>
      </c>
      <c r="M5" s="21"/>
    </row>
    <row r="6" spans="1:13" ht="12.75">
      <c r="A6" t="s">
        <v>90</v>
      </c>
      <c r="J6" s="20">
        <v>1</v>
      </c>
      <c r="K6" s="20" t="s">
        <v>78</v>
      </c>
      <c r="L6" s="25">
        <v>0.82</v>
      </c>
      <c r="M6" s="49">
        <f>L6*114.3*1.202</f>
        <v>112.65865199999999</v>
      </c>
    </row>
    <row r="7" spans="2:13" ht="12.75">
      <c r="B7" t="s">
        <v>91</v>
      </c>
      <c r="C7" s="1" t="s">
        <v>92</v>
      </c>
      <c r="D7" s="8" t="s">
        <v>128</v>
      </c>
      <c r="J7" s="14">
        <v>2</v>
      </c>
      <c r="K7" s="14" t="s">
        <v>45</v>
      </c>
      <c r="L7" s="14"/>
      <c r="M7" s="49">
        <f aca="true" t="shared" si="0" ref="M7:M19">L7*114.3*1.202</f>
        <v>0</v>
      </c>
    </row>
    <row r="8" spans="10:13" ht="12.75">
      <c r="J8" s="15"/>
      <c r="K8" s="15" t="s">
        <v>46</v>
      </c>
      <c r="L8" s="21"/>
      <c r="M8" s="49">
        <f t="shared" si="0"/>
        <v>0</v>
      </c>
    </row>
    <row r="9" spans="1:13" ht="12.75">
      <c r="A9" t="s">
        <v>93</v>
      </c>
      <c r="J9" s="16"/>
      <c r="K9" s="16" t="s">
        <v>47</v>
      </c>
      <c r="L9" s="23"/>
      <c r="M9" s="49">
        <f t="shared" si="0"/>
        <v>0</v>
      </c>
    </row>
    <row r="10" spans="5:13" ht="12.75">
      <c r="E10" t="s">
        <v>94</v>
      </c>
      <c r="J10" s="15">
        <v>3</v>
      </c>
      <c r="K10" s="24" t="s">
        <v>48</v>
      </c>
      <c r="L10" s="21"/>
      <c r="M10" s="49">
        <f t="shared" si="0"/>
        <v>0</v>
      </c>
    </row>
    <row r="11" spans="5:13" ht="12.75">
      <c r="E11" t="s">
        <v>95</v>
      </c>
      <c r="J11" s="16"/>
      <c r="K11" s="18" t="s">
        <v>50</v>
      </c>
      <c r="L11" s="23"/>
      <c r="M11" s="49">
        <f t="shared" si="0"/>
        <v>0</v>
      </c>
    </row>
    <row r="12" spans="5:13" ht="12.75">
      <c r="E12" t="s">
        <v>96</v>
      </c>
      <c r="J12" s="14">
        <v>4</v>
      </c>
      <c r="K12" s="17" t="s">
        <v>49</v>
      </c>
      <c r="L12" s="22"/>
      <c r="M12" s="49">
        <f t="shared" si="0"/>
        <v>0</v>
      </c>
    </row>
    <row r="13" spans="5:13" ht="12.75">
      <c r="E13" t="s">
        <v>97</v>
      </c>
      <c r="J13" s="16"/>
      <c r="K13" s="18" t="s">
        <v>81</v>
      </c>
      <c r="L13" s="23"/>
      <c r="M13" s="49">
        <f t="shared" si="0"/>
        <v>0</v>
      </c>
    </row>
    <row r="14" spans="1:13" ht="12.75">
      <c r="A14" t="s">
        <v>98</v>
      </c>
      <c r="J14" s="20">
        <v>5</v>
      </c>
      <c r="K14" s="19" t="s">
        <v>51</v>
      </c>
      <c r="L14" s="25">
        <v>0</v>
      </c>
      <c r="M14" s="49">
        <f t="shared" si="0"/>
        <v>0</v>
      </c>
    </row>
    <row r="15" spans="1:13" ht="12.75">
      <c r="A15" t="s">
        <v>99</v>
      </c>
      <c r="J15" s="14">
        <v>6</v>
      </c>
      <c r="K15" s="17" t="s">
        <v>52</v>
      </c>
      <c r="L15" s="22"/>
      <c r="M15" s="49">
        <f t="shared" si="0"/>
        <v>0</v>
      </c>
    </row>
    <row r="16" spans="5:13" ht="12.75">
      <c r="E16" t="s">
        <v>100</v>
      </c>
      <c r="J16" s="15" t="s">
        <v>53</v>
      </c>
      <c r="K16" s="26" t="s">
        <v>54</v>
      </c>
      <c r="L16" s="21"/>
      <c r="M16" s="49">
        <f t="shared" si="0"/>
        <v>0</v>
      </c>
    </row>
    <row r="17" spans="5:13" ht="12.75">
      <c r="E17" t="s">
        <v>101</v>
      </c>
      <c r="J17" s="15" t="s">
        <v>55</v>
      </c>
      <c r="K17" s="26" t="s">
        <v>83</v>
      </c>
      <c r="L17" s="21">
        <v>0</v>
      </c>
      <c r="M17" s="49">
        <f t="shared" si="0"/>
        <v>0</v>
      </c>
    </row>
    <row r="18" spans="5:13" ht="12.75">
      <c r="E18" t="s">
        <v>102</v>
      </c>
      <c r="J18" s="15" t="s">
        <v>57</v>
      </c>
      <c r="K18" s="26" t="s">
        <v>56</v>
      </c>
      <c r="L18" s="21"/>
      <c r="M18" s="49">
        <f t="shared" si="0"/>
        <v>0</v>
      </c>
    </row>
    <row r="19" spans="1:13" ht="12.75">
      <c r="A19" t="s">
        <v>103</v>
      </c>
      <c r="J19" s="16" t="s">
        <v>82</v>
      </c>
      <c r="K19" s="18" t="s">
        <v>58</v>
      </c>
      <c r="L19" s="23"/>
      <c r="M19" s="49">
        <f t="shared" si="0"/>
        <v>0</v>
      </c>
    </row>
    <row r="20" spans="1:13" ht="12.75">
      <c r="A20" t="s">
        <v>104</v>
      </c>
      <c r="J20" s="20"/>
      <c r="K20" s="27" t="s">
        <v>59</v>
      </c>
      <c r="L20" s="28">
        <f>SUM(L6:L19)</f>
        <v>0.82</v>
      </c>
      <c r="M20" s="34">
        <f>SUM(M6:M19)</f>
        <v>112.65865199999999</v>
      </c>
    </row>
    <row r="21" spans="1:11" ht="12.75">
      <c r="A21" t="s">
        <v>129</v>
      </c>
      <c r="K21" s="1" t="s">
        <v>60</v>
      </c>
    </row>
    <row r="22" spans="1:13" ht="12.75">
      <c r="A22" t="s">
        <v>105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106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107</v>
      </c>
      <c r="J24" s="23">
        <v>1</v>
      </c>
      <c r="K24" s="42"/>
      <c r="L24" s="23"/>
      <c r="M24" s="33">
        <f>L24*114.3*1.202*1.15</f>
        <v>0</v>
      </c>
    </row>
    <row r="25" spans="1:13" ht="12.75">
      <c r="A25" t="s">
        <v>108</v>
      </c>
      <c r="J25" s="23">
        <v>2</v>
      </c>
      <c r="K25" s="42"/>
      <c r="L25" s="23"/>
      <c r="M25" s="33">
        <f>L25*114.3*1.202*1.15</f>
        <v>0</v>
      </c>
    </row>
    <row r="26" spans="1:13" ht="12.75">
      <c r="A26" t="s">
        <v>109</v>
      </c>
      <c r="J26" s="23">
        <v>3</v>
      </c>
      <c r="K26" s="42"/>
      <c r="L26" s="23"/>
      <c r="M26" s="33">
        <f>L26*114.3*1.202*1.15</f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3">
        <v>4</v>
      </c>
      <c r="K27" s="42"/>
      <c r="L27" s="23"/>
      <c r="M27" s="33">
        <f>L27*114.3*1.202*1.15</f>
        <v>0</v>
      </c>
    </row>
    <row r="28" spans="1:13" ht="12.75">
      <c r="A28" t="s">
        <v>111</v>
      </c>
      <c r="B28" s="1"/>
      <c r="C28" s="1"/>
      <c r="D28" s="1"/>
      <c r="J28" s="25">
        <v>5</v>
      </c>
      <c r="K28" s="43"/>
      <c r="L28" s="25">
        <v>0</v>
      </c>
      <c r="M28" s="33">
        <f>L28*114.3*1.202*1.15</f>
        <v>0</v>
      </c>
    </row>
    <row r="29" spans="1:13" ht="12.75">
      <c r="A29" t="s">
        <v>112</v>
      </c>
      <c r="B29" s="1"/>
      <c r="C29" s="8"/>
      <c r="D29" s="8"/>
      <c r="J29" s="20"/>
      <c r="K29" s="30" t="s">
        <v>59</v>
      </c>
      <c r="L29" s="28">
        <f>SUM(L28:L28)</f>
        <v>0</v>
      </c>
      <c r="M29" s="34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379</v>
      </c>
      <c r="F33" t="s">
        <v>67</v>
      </c>
      <c r="J33" s="23">
        <v>1</v>
      </c>
      <c r="K33" s="42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2"/>
      <c r="L34" s="23"/>
      <c r="M34" s="23"/>
    </row>
    <row r="35" spans="1:13" ht="12.75">
      <c r="A35" t="s">
        <v>3</v>
      </c>
      <c r="J35" s="23">
        <v>3</v>
      </c>
      <c r="K35" s="42"/>
      <c r="L35" s="23"/>
      <c r="M35" s="23"/>
    </row>
    <row r="36" spans="1:13" ht="12.75">
      <c r="A36" t="s">
        <v>4</v>
      </c>
      <c r="E36">
        <v>27</v>
      </c>
      <c r="F36" t="s">
        <v>67</v>
      </c>
      <c r="J36" s="23">
        <v>4</v>
      </c>
      <c r="K36" s="42"/>
      <c r="L36" s="23"/>
      <c r="M36" s="23"/>
    </row>
    <row r="37" spans="10:13" ht="12.75">
      <c r="J37" s="23">
        <v>5</v>
      </c>
      <c r="K37" s="42"/>
      <c r="L37" s="23"/>
      <c r="M37" s="23"/>
    </row>
    <row r="38" spans="2:13" ht="12.75">
      <c r="B38" s="1" t="s">
        <v>5</v>
      </c>
      <c r="C38" s="1"/>
      <c r="J38" s="23">
        <v>6</v>
      </c>
      <c r="K38" s="42"/>
      <c r="L38" s="23"/>
      <c r="M38" s="23"/>
    </row>
    <row r="39" spans="10:13" ht="12.75">
      <c r="J39" s="25">
        <v>7</v>
      </c>
      <c r="K39" s="43"/>
      <c r="L39" s="25">
        <v>0</v>
      </c>
      <c r="M39" s="25">
        <v>0</v>
      </c>
    </row>
    <row r="40" spans="1:13" ht="12.75">
      <c r="A40" s="2" t="s">
        <v>6</v>
      </c>
      <c r="F40" s="11">
        <v>4844.95</v>
      </c>
      <c r="J40" s="20"/>
      <c r="K40" s="20"/>
      <c r="L40" s="31" t="s">
        <v>66</v>
      </c>
      <c r="M40" s="34">
        <f>SUM(M33+M34+M35+M36)</f>
        <v>0</v>
      </c>
    </row>
    <row r="41" spans="1:6" ht="12.75">
      <c r="A41" t="s">
        <v>7</v>
      </c>
      <c r="F41" s="5">
        <v>7628.4</v>
      </c>
    </row>
    <row r="42" spans="2:6" ht="12.75">
      <c r="B42" t="s">
        <v>8</v>
      </c>
      <c r="F42" s="9">
        <f>F41/F40</f>
        <v>1.5745054128525577</v>
      </c>
    </row>
    <row r="43" spans="1:6" ht="12.75">
      <c r="A43" t="s">
        <v>9</v>
      </c>
      <c r="F43" s="5">
        <v>0</v>
      </c>
    </row>
    <row r="44" spans="1:6" ht="12.75">
      <c r="A44" s="3" t="s">
        <v>10</v>
      </c>
      <c r="B44" s="3"/>
      <c r="C44" s="3"/>
      <c r="D44" s="3"/>
      <c r="E44" s="1"/>
      <c r="F44" s="8">
        <f>F41+F43</f>
        <v>7628.4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v>1727.04</v>
      </c>
    </row>
    <row r="50" ht="12.75">
      <c r="A50" s="6" t="s">
        <v>16</v>
      </c>
    </row>
    <row r="51" spans="1:6" ht="12.75">
      <c r="A51" s="6" t="s">
        <v>84</v>
      </c>
      <c r="E51" s="5">
        <v>0</v>
      </c>
      <c r="F51" s="5">
        <f>E51*E33</f>
        <v>0</v>
      </c>
    </row>
    <row r="52" spans="1:6" ht="12.75">
      <c r="A52" s="4" t="s">
        <v>35</v>
      </c>
      <c r="F52" s="32">
        <f>F49+F50+F51</f>
        <v>1727.04</v>
      </c>
    </row>
    <row r="53" ht="12.75">
      <c r="A53" s="4" t="s">
        <v>17</v>
      </c>
    </row>
    <row r="54" spans="1:6" ht="12.75">
      <c r="A54" t="s">
        <v>75</v>
      </c>
      <c r="D54" s="5">
        <v>1.77</v>
      </c>
      <c r="E54" t="s">
        <v>15</v>
      </c>
      <c r="F54" s="11">
        <f>E33*D54</f>
        <v>670.83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2">
        <f>SUM(F54:F55)</f>
        <v>670.83</v>
      </c>
    </row>
    <row r="57" spans="1:2" ht="12.75">
      <c r="A57" s="4" t="s">
        <v>19</v>
      </c>
      <c r="B57" s="4"/>
    </row>
    <row r="58" spans="1:6" ht="12.75">
      <c r="A58" t="s">
        <v>20</v>
      </c>
      <c r="C58" s="53">
        <v>165964</v>
      </c>
      <c r="D58">
        <v>228935.4</v>
      </c>
      <c r="E58">
        <v>379</v>
      </c>
      <c r="F58" s="36">
        <f>C58/D58*E58</f>
        <v>274.7515500005678</v>
      </c>
    </row>
    <row r="59" spans="1:6" ht="12.75">
      <c r="A59" t="s">
        <v>21</v>
      </c>
      <c r="F59" s="36">
        <f>M20</f>
        <v>112.65865199999999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M40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379</v>
      </c>
      <c r="C65" t="s">
        <v>14</v>
      </c>
      <c r="D65" s="11">
        <v>0.4</v>
      </c>
      <c r="E65" t="s">
        <v>15</v>
      </c>
      <c r="F65" s="11">
        <f>B65*D65</f>
        <v>151.6</v>
      </c>
    </row>
    <row r="66" spans="1:6" ht="12.75">
      <c r="A66" s="57" t="s">
        <v>76</v>
      </c>
      <c r="B66" s="57"/>
      <c r="C66" s="57"/>
      <c r="D66" s="58"/>
      <c r="E66" s="57"/>
      <c r="F66" s="58">
        <v>1928</v>
      </c>
    </row>
    <row r="67" spans="1:6" ht="12.75">
      <c r="A67" s="46" t="s">
        <v>85</v>
      </c>
      <c r="B67" s="46"/>
      <c r="C67" s="46"/>
      <c r="D67" s="47">
        <v>0</v>
      </c>
      <c r="E67" s="46"/>
      <c r="F67" s="47">
        <f>D67*E33</f>
        <v>0</v>
      </c>
    </row>
    <row r="68" spans="1:6" ht="12.75">
      <c r="A68" s="4" t="s">
        <v>26</v>
      </c>
      <c r="B68" s="10"/>
      <c r="C68" s="10"/>
      <c r="F68" s="32">
        <f>SUM(F58:F67)</f>
        <v>2467.010202000568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379</v>
      </c>
      <c r="C70" t="s">
        <v>67</v>
      </c>
      <c r="D70" s="5">
        <v>0.21</v>
      </c>
      <c r="E70" t="s">
        <v>15</v>
      </c>
      <c r="F70" s="11">
        <f>B70*D70</f>
        <v>79.59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379</v>
      </c>
      <c r="C73" t="s">
        <v>14</v>
      </c>
      <c r="D73" s="11">
        <v>0.98</v>
      </c>
      <c r="E73" t="s">
        <v>15</v>
      </c>
      <c r="F73" s="11">
        <f>B73*D73</f>
        <v>371.42</v>
      </c>
    </row>
    <row r="74" spans="1:6" ht="12.75">
      <c r="A74" s="4" t="s">
        <v>30</v>
      </c>
      <c r="F74" s="32">
        <f>F70+F73</f>
        <v>451.01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379</v>
      </c>
      <c r="C77" t="s">
        <v>14</v>
      </c>
      <c r="D77" s="11">
        <v>2.01</v>
      </c>
      <c r="E77" t="s">
        <v>15</v>
      </c>
      <c r="F77" s="11">
        <f>B77*D77</f>
        <v>761.79</v>
      </c>
    </row>
    <row r="78" spans="1:6" ht="12.75">
      <c r="A78" s="4" t="s">
        <v>33</v>
      </c>
      <c r="F78" s="8">
        <f>SUM(F77)</f>
        <v>761.79</v>
      </c>
    </row>
    <row r="79" spans="1:6" ht="12.75">
      <c r="A79" s="50" t="s">
        <v>79</v>
      </c>
      <c r="B79" s="46"/>
      <c r="C79" s="46"/>
      <c r="D79" s="51">
        <v>0</v>
      </c>
      <c r="E79" s="46"/>
      <c r="F79" s="52">
        <f>D79*E33</f>
        <v>0</v>
      </c>
    </row>
    <row r="80" spans="1:6" ht="12.75">
      <c r="A80" s="1" t="s">
        <v>34</v>
      </c>
      <c r="B80" s="1"/>
      <c r="F80" s="32">
        <f>F52+F56+F68+F74+F78+F79</f>
        <v>6077.680202000568</v>
      </c>
    </row>
    <row r="81" spans="1:9" ht="12.75">
      <c r="A81" s="1" t="s">
        <v>77</v>
      </c>
      <c r="B81" s="1"/>
      <c r="C81" s="48">
        <v>0.028</v>
      </c>
      <c r="D81" s="1"/>
      <c r="E81" s="1"/>
      <c r="F81" s="32">
        <f>F80*2.8%</f>
        <v>170.1750456560159</v>
      </c>
      <c r="I81" s="7"/>
    </row>
    <row r="82" spans="1:6" ht="15">
      <c r="A82" s="12" t="s">
        <v>36</v>
      </c>
      <c r="B82" s="12"/>
      <c r="C82" s="12"/>
      <c r="D82" s="12"/>
      <c r="E82" s="12"/>
      <c r="F82" s="35">
        <f>F80+F81</f>
        <v>6247.855247656584</v>
      </c>
    </row>
    <row r="83" spans="2:6" ht="12.75">
      <c r="B83" s="37" t="s">
        <v>69</v>
      </c>
      <c r="C83" s="38" t="s">
        <v>70</v>
      </c>
      <c r="D83" s="22" t="s">
        <v>71</v>
      </c>
      <c r="E83" s="22" t="s">
        <v>72</v>
      </c>
      <c r="F83" s="41" t="s">
        <v>131</v>
      </c>
    </row>
    <row r="84" spans="1:6" ht="12.75">
      <c r="A84" s="13"/>
      <c r="B84" s="39">
        <v>42491</v>
      </c>
      <c r="C84" s="40">
        <v>-51201</v>
      </c>
      <c r="D84" s="44">
        <f>F44</f>
        <v>7628.4</v>
      </c>
      <c r="E84" s="44">
        <f>F82</f>
        <v>6247.855247656584</v>
      </c>
      <c r="F84" s="45">
        <f>C84+D84-E84</f>
        <v>-49820.45524765658</v>
      </c>
    </row>
    <row r="86" spans="1:6" ht="13.5" thickBot="1">
      <c r="A86" t="s">
        <v>113</v>
      </c>
      <c r="C86" s="55">
        <v>42491</v>
      </c>
      <c r="D86" s="8" t="s">
        <v>114</v>
      </c>
      <c r="E86" s="55">
        <v>42521</v>
      </c>
      <c r="F86" t="s">
        <v>115</v>
      </c>
    </row>
    <row r="87" spans="1:7" ht="13.5" thickBot="1">
      <c r="A87" t="s">
        <v>116</v>
      </c>
      <c r="F87" s="56">
        <f>E84</f>
        <v>6247.855247656584</v>
      </c>
      <c r="G87" t="s">
        <v>15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2011-12-19T16:05:06Z</cp:lastPrinted>
  <dcterms:created xsi:type="dcterms:W3CDTF">2008-08-18T07:30:19Z</dcterms:created>
  <dcterms:modified xsi:type="dcterms:W3CDTF">2016-08-03T12:05:23Z</dcterms:modified>
  <cp:category/>
  <cp:version/>
  <cp:contentType/>
  <cp:contentStatus/>
</cp:coreProperties>
</file>