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<sst xmlns="http://schemas.openxmlformats.org/spreadsheetml/2006/main" count="129" uniqueCount="105">
  <si>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</si>
  <si>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</si>
  <si>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</si>
  <si>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</si>
  <si>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</si>
  <si>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</si>
  <si>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</si>
  <si>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</si>
  <si>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</si>
  <si>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</si>
  <si>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</si>
  <si>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</si>
  <si>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</si>
  <si>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</si>
  <si>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</si>
  <si>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</si>
  <si>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</si>
  <si>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</si>
  <si>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</si>
  <si>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</si>
  <si>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</si>
  <si>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</si>
  <si>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</si>
  <si>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</si>
  <si>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</si>
  <si>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</si>
  <si>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</si>
  <si>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</si>
  <si>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</si>
  <si>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</si>
  <si>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</si>
  <si>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</si>
  <si>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</si>
  <si>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</si>
  <si>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</si>
  <si>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</si>
  <si>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</si>
  <si>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</si>
  <si>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</si>
  <si>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</si>
  <si>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</si>
  <si>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</si>
  <si>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</si>
  <si>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</si>
  <si>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</si>
  <si>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</si>
  <si>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</si>
  <si>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</si>
  <si>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</si>
  <si>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</si>
  <si>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</si>
  <si>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</si>
  <si>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</si>
  <si>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</si>
  <si>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</si>
  <si>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</si>
  <si>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</si>
  <si>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</si>
  <si>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</si>
  <si>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</si>
  <si>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</si>
  <si>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</si>
  <si>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</si>
  <si>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</si>
  <si>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</si>
  <si>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</si>
  <si>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</si>
  <si>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</si>
  <si>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</si>
  <si>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</si>
  <si>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</si>
  <si>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</si>
  <si>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</si>
  <si>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</si>
  <si>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</si>
  <si>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</si>
  <si>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</si>
  <si>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</si>
  <si>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</si>
  <si>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</si>
  <si>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</si>
  <si>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</si>
  <si>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0,5 ставки</t>
  </si>
  <si>
    <t>0,7 ставки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</si>
  <si>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</si>
  <si>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</si>
  <si>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</si>
  <si>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</si>
  <si>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</si>
  <si>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 (Спарк, ИП Разоренова, Медиа-Маркет,эр-тел,интер.ростел.)</t>
  </si>
  <si>
    <t>2) Дератизация</t>
  </si>
  <si>
    <t xml:space="preserve">         Старший по дому _________________________</t>
  </si>
  <si>
    <t>3.  Материалы</t>
  </si>
  <si>
    <t xml:space="preserve">Техлифт     </t>
  </si>
  <si>
    <t>2015 г.</t>
  </si>
  <si>
    <t>и канализации в техподполье мног. жилых зданий</t>
  </si>
  <si>
    <t>г</t>
  </si>
  <si>
    <t>электрощитовые</t>
  </si>
  <si>
    <t>ост.на 01.03.</t>
  </si>
  <si>
    <t>февраль</t>
  </si>
  <si>
    <t xml:space="preserve">                    за   февраль   2015 г.</t>
  </si>
  <si>
    <t>Смена ламп (4шт) тамб,т.п.</t>
  </si>
  <si>
    <t>Лампа</t>
  </si>
  <si>
    <t>4шт</t>
  </si>
  <si>
    <t>Ремонт двери (тамбур)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</si>
</sst>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NumberFormat="1" applyBorder="1" applyAlignment="1">
      <alignment horizontal="center"/>
    </xf>
    <xf numFmtId="0" fontId="4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zoomScalePageLayoutView="0" workbookViewId="0" topLeftCell="A1">
      <selection activeCell="L25" sqref="L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100</v>
      </c>
    </row>
    <row r="3" spans="2:13" ht="12.75">
      <c r="B3" s="1" t="s">
        <v>84</v>
      </c>
      <c r="C3" s="8" t="s">
        <v>99</v>
      </c>
      <c r="D3" s="8" t="s">
        <v>94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87</v>
      </c>
      <c r="L6" s="25">
        <v>0</v>
      </c>
      <c r="M6" s="48">
        <f>L6*114.3*1.202</f>
        <v>0</v>
      </c>
    </row>
    <row r="7" spans="1:13" ht="12.75">
      <c r="A7" t="s">
        <v>2</v>
      </c>
      <c r="E7">
        <v>3158.1</v>
      </c>
      <c r="F7" t="s">
        <v>70</v>
      </c>
      <c r="J7" s="14">
        <v>2</v>
      </c>
      <c r="K7" s="14" t="s">
        <v>47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510</v>
      </c>
      <c r="F8" t="s">
        <v>70</v>
      </c>
      <c r="J8" s="15"/>
      <c r="K8" s="15" t="s">
        <v>48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49</v>
      </c>
      <c r="L9" s="23">
        <v>2.14</v>
      </c>
      <c r="M9" s="48">
        <f t="shared" si="0"/>
        <v>294.011604</v>
      </c>
    </row>
    <row r="10" spans="1:13" ht="12.75">
      <c r="A10" t="s">
        <v>5</v>
      </c>
      <c r="E10">
        <v>545</v>
      </c>
      <c r="F10" t="s">
        <v>70</v>
      </c>
      <c r="J10" s="15">
        <v>3</v>
      </c>
      <c r="K10" s="24" t="s">
        <v>50</v>
      </c>
      <c r="L10" s="21"/>
      <c r="M10" s="48">
        <f t="shared" si="0"/>
        <v>0</v>
      </c>
    </row>
    <row r="11" spans="1:13" ht="12.75">
      <c r="A11" t="s">
        <v>6</v>
      </c>
      <c r="E11">
        <v>2010</v>
      </c>
      <c r="F11" t="s">
        <v>70</v>
      </c>
      <c r="J11" s="16"/>
      <c r="K11" s="18" t="s">
        <v>52</v>
      </c>
      <c r="L11" s="23">
        <v>4.29</v>
      </c>
      <c r="M11" s="48">
        <f t="shared" si="0"/>
        <v>589.3970939999999</v>
      </c>
    </row>
    <row r="12" spans="1:13" ht="12.75">
      <c r="A12" t="s">
        <v>7</v>
      </c>
      <c r="E12">
        <v>563</v>
      </c>
      <c r="F12" t="s">
        <v>70</v>
      </c>
      <c r="J12" s="14">
        <v>4</v>
      </c>
      <c r="K12" s="17" t="s">
        <v>51</v>
      </c>
      <c r="L12" s="22"/>
      <c r="M12" s="48">
        <f t="shared" si="0"/>
        <v>0</v>
      </c>
    </row>
    <row r="13" spans="10:13" ht="12.75">
      <c r="J13" s="16"/>
      <c r="K13" s="18" t="s">
        <v>95</v>
      </c>
      <c r="L13" s="23">
        <v>2.14</v>
      </c>
      <c r="M13" s="48">
        <f t="shared" si="0"/>
        <v>294.011604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48">
        <f t="shared" si="0"/>
        <v>0</v>
      </c>
    </row>
    <row r="15" spans="10:13" ht="12.75">
      <c r="J15" s="14">
        <v>6</v>
      </c>
      <c r="K15" s="17" t="s">
        <v>54</v>
      </c>
      <c r="L15" s="22"/>
      <c r="M15" s="48">
        <f t="shared" si="0"/>
        <v>0</v>
      </c>
    </row>
    <row r="16" spans="1:13" ht="12.75">
      <c r="A16" s="2" t="s">
        <v>9</v>
      </c>
      <c r="F16" s="11">
        <v>45488.31</v>
      </c>
      <c r="J16" s="15" t="s">
        <v>55</v>
      </c>
      <c r="K16" s="26" t="s">
        <v>56</v>
      </c>
      <c r="L16" s="21"/>
      <c r="M16" s="48">
        <f t="shared" si="0"/>
        <v>0</v>
      </c>
    </row>
    <row r="17" spans="1:13" ht="12.75">
      <c r="A17" t="s">
        <v>10</v>
      </c>
      <c r="F17" s="5">
        <v>49487.95</v>
      </c>
      <c r="J17" s="15" t="s">
        <v>57</v>
      </c>
      <c r="K17" s="26" t="s">
        <v>97</v>
      </c>
      <c r="L17" s="21"/>
      <c r="M17" s="48">
        <f t="shared" si="0"/>
        <v>0</v>
      </c>
    </row>
    <row r="18" spans="2:13" ht="12.75">
      <c r="B18" t="s">
        <v>11</v>
      </c>
      <c r="F18" s="9">
        <f>F17/F16</f>
        <v>1.087926766239502</v>
      </c>
      <c r="J18" s="15" t="s">
        <v>59</v>
      </c>
      <c r="K18" s="26" t="s">
        <v>58</v>
      </c>
      <c r="L18" s="21"/>
      <c r="M18" s="48">
        <f t="shared" si="0"/>
        <v>0</v>
      </c>
    </row>
    <row r="19" spans="1:13" ht="12.75">
      <c r="A19" s="7" t="s">
        <v>89</v>
      </c>
      <c r="B19" s="7"/>
      <c r="C19" s="7"/>
      <c r="D19" s="7"/>
      <c r="E19" s="7"/>
      <c r="F19" s="11">
        <v>2041.16</v>
      </c>
      <c r="J19" s="16" t="s">
        <v>96</v>
      </c>
      <c r="K19" s="18" t="s">
        <v>60</v>
      </c>
      <c r="L19" s="53">
        <v>0.5</v>
      </c>
      <c r="M19" s="48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51529.11</v>
      </c>
      <c r="J20" s="20"/>
      <c r="K20" s="27" t="s">
        <v>61</v>
      </c>
      <c r="L20" s="28">
        <f>SUM(L6:L19)</f>
        <v>9.07</v>
      </c>
      <c r="M20" s="34">
        <f>SUM(M6:M19)</f>
        <v>1246.114602</v>
      </c>
    </row>
    <row r="21" spans="2:11" ht="12.75">
      <c r="B21" s="1" t="s">
        <v>13</v>
      </c>
      <c r="C21" s="1"/>
      <c r="K21" s="1" t="s">
        <v>62</v>
      </c>
    </row>
    <row r="22" spans="10:13" ht="12.75">
      <c r="J22" s="22" t="s">
        <v>39</v>
      </c>
      <c r="K22" s="14"/>
      <c r="L22" s="22" t="s">
        <v>42</v>
      </c>
      <c r="M22" s="22" t="s">
        <v>45</v>
      </c>
    </row>
    <row r="23" spans="1:13" ht="12.75">
      <c r="A23" s="4" t="s">
        <v>14</v>
      </c>
      <c r="B23" s="4"/>
      <c r="C23" s="4"/>
      <c r="D23" s="4"/>
      <c r="E23" s="4"/>
      <c r="F23" s="4"/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t="s">
        <v>15</v>
      </c>
      <c r="D24" t="s">
        <v>82</v>
      </c>
      <c r="F24" s="11">
        <v>2890.81</v>
      </c>
      <c r="J24" s="20">
        <v>1</v>
      </c>
      <c r="K24" s="20" t="s">
        <v>101</v>
      </c>
      <c r="L24" s="25">
        <v>0.28</v>
      </c>
      <c r="M24" s="33">
        <f>L24*114.3*1.202*1.15</f>
        <v>44.2391292</v>
      </c>
    </row>
    <row r="25" spans="1:13" ht="12.75">
      <c r="A25" s="6" t="s">
        <v>18</v>
      </c>
      <c r="D25" t="s">
        <v>83</v>
      </c>
      <c r="F25" s="5">
        <v>3348.77</v>
      </c>
      <c r="J25" s="20">
        <v>2</v>
      </c>
      <c r="K25" s="20" t="s">
        <v>104</v>
      </c>
      <c r="L25" s="25">
        <v>2.63</v>
      </c>
      <c r="M25" s="33">
        <f aca="true" t="shared" si="1" ref="M25:M35">L25*114.3*1.202*1.15</f>
        <v>415.5318206999999</v>
      </c>
    </row>
    <row r="26" spans="1:13" ht="12.75">
      <c r="A26" s="6" t="s">
        <v>92</v>
      </c>
      <c r="F26" s="5">
        <v>0</v>
      </c>
      <c r="J26" s="20">
        <v>3</v>
      </c>
      <c r="K26" s="20"/>
      <c r="L26" s="25"/>
      <c r="M26" s="33">
        <f t="shared" si="1"/>
        <v>0</v>
      </c>
    </row>
    <row r="27" spans="1:13" ht="12.75">
      <c r="A27" s="4" t="s">
        <v>37</v>
      </c>
      <c r="F27" s="32">
        <f>F24+F25+F26</f>
        <v>6239.58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19</v>
      </c>
      <c r="J28" s="20">
        <v>5</v>
      </c>
      <c r="K28" s="20"/>
      <c r="L28" s="25"/>
      <c r="M28" s="33">
        <f t="shared" si="1"/>
        <v>0</v>
      </c>
    </row>
    <row r="29" spans="1:13" ht="12.75">
      <c r="A29" t="s">
        <v>85</v>
      </c>
      <c r="D29" s="5">
        <v>1.16</v>
      </c>
      <c r="E29" t="s">
        <v>17</v>
      </c>
      <c r="F29" s="11">
        <f>E7*D29</f>
        <v>3663.3959999999997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90</v>
      </c>
      <c r="B30">
        <v>510</v>
      </c>
      <c r="C30" t="s">
        <v>16</v>
      </c>
      <c r="D30" s="5">
        <v>0</v>
      </c>
      <c r="E30" t="s">
        <v>17</v>
      </c>
      <c r="F30" s="5">
        <f>B30*D30</f>
        <v>0</v>
      </c>
      <c r="J30" s="20">
        <v>7</v>
      </c>
      <c r="K30" s="20"/>
      <c r="L30" s="25"/>
      <c r="M30" s="33">
        <f t="shared" si="1"/>
        <v>0</v>
      </c>
    </row>
    <row r="31" spans="1:13" ht="12.75">
      <c r="A31" s="4" t="s">
        <v>20</v>
      </c>
      <c r="B31" s="10"/>
      <c r="C31" s="10"/>
      <c r="F31" s="32">
        <f>SUM(F29:F30)</f>
        <v>3663.3959999999997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73</v>
      </c>
      <c r="J32" s="20">
        <v>9</v>
      </c>
      <c r="K32" s="20"/>
      <c r="L32" s="25"/>
      <c r="M32" s="33">
        <f t="shared" si="1"/>
        <v>0</v>
      </c>
    </row>
    <row r="33" spans="1:13" ht="12.75">
      <c r="A33" t="s">
        <v>74</v>
      </c>
      <c r="B33" s="10">
        <v>1</v>
      </c>
      <c r="D33" s="5">
        <v>5790</v>
      </c>
      <c r="F33" s="5">
        <f>B33*D33</f>
        <v>5790</v>
      </c>
      <c r="J33" s="20">
        <v>10</v>
      </c>
      <c r="K33" s="20"/>
      <c r="L33" s="25"/>
      <c r="M33" s="33">
        <f t="shared" si="1"/>
        <v>0</v>
      </c>
    </row>
    <row r="34" spans="1:13" ht="12.75">
      <c r="A34" s="50" t="s">
        <v>93</v>
      </c>
      <c r="B34" s="54"/>
      <c r="C34" s="50"/>
      <c r="D34" s="51"/>
      <c r="E34" s="50"/>
      <c r="F34" s="51">
        <v>0</v>
      </c>
      <c r="J34" s="20">
        <v>11</v>
      </c>
      <c r="K34" s="20"/>
      <c r="L34" s="25"/>
      <c r="M34" s="33">
        <f t="shared" si="1"/>
        <v>0</v>
      </c>
    </row>
    <row r="35" spans="1:13" ht="12.75">
      <c r="A35" s="1" t="s">
        <v>75</v>
      </c>
      <c r="F35" s="8">
        <f>SUM(F33+F34)</f>
        <v>5790</v>
      </c>
      <c r="J35" s="20">
        <v>12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4"/>
      <c r="J36" s="20"/>
      <c r="K36" s="30" t="s">
        <v>61</v>
      </c>
      <c r="L36" s="28">
        <f>SUM(L24:L35)</f>
        <v>2.91</v>
      </c>
      <c r="M36" s="34">
        <f>SUM(M24:M35)</f>
        <v>459.7709498999999</v>
      </c>
    </row>
    <row r="37" spans="1:11" ht="12.75">
      <c r="A37" t="s">
        <v>22</v>
      </c>
      <c r="C37">
        <v>150533</v>
      </c>
      <c r="D37">
        <v>219171.6</v>
      </c>
      <c r="E37">
        <v>3158.1</v>
      </c>
      <c r="F37" s="35">
        <f>C37/D37*E37</f>
        <v>2169.0687447643763</v>
      </c>
      <c r="K37" s="1" t="s">
        <v>65</v>
      </c>
    </row>
    <row r="38" spans="1:13" ht="12.75">
      <c r="A38" t="s">
        <v>23</v>
      </c>
      <c r="F38" s="35">
        <f>M20</f>
        <v>1246.114602</v>
      </c>
      <c r="J38" s="22" t="s">
        <v>39</v>
      </c>
      <c r="K38" s="22"/>
      <c r="L38" s="22" t="s">
        <v>66</v>
      </c>
      <c r="M38" s="22" t="s">
        <v>45</v>
      </c>
    </row>
    <row r="39" spans="1:13" ht="12.75">
      <c r="A39" t="s">
        <v>24</v>
      </c>
      <c r="F39" s="11">
        <f>M36</f>
        <v>459.7709498999999</v>
      </c>
      <c r="J39" s="23" t="s">
        <v>40</v>
      </c>
      <c r="K39" s="23" t="s">
        <v>41</v>
      </c>
      <c r="L39" s="23"/>
      <c r="M39" s="23" t="s">
        <v>67</v>
      </c>
    </row>
    <row r="40" spans="1:13" ht="12.75">
      <c r="A40" t="s">
        <v>81</v>
      </c>
      <c r="F40" s="5">
        <v>0</v>
      </c>
      <c r="J40" s="20">
        <v>1</v>
      </c>
      <c r="K40" s="20" t="s">
        <v>102</v>
      </c>
      <c r="L40" s="25" t="s">
        <v>103</v>
      </c>
      <c r="M40" s="25">
        <v>136.89</v>
      </c>
    </row>
    <row r="41" spans="1:13" ht="12.75">
      <c r="A41" t="s">
        <v>25</v>
      </c>
      <c r="F41" s="11">
        <f>M60</f>
        <v>136.89</v>
      </c>
      <c r="J41" s="20">
        <v>2</v>
      </c>
      <c r="K41" s="20"/>
      <c r="L41" s="25"/>
      <c r="M41" s="25"/>
    </row>
    <row r="42" spans="1:13" ht="12.75">
      <c r="A42" t="s">
        <v>26</v>
      </c>
      <c r="F42" s="5"/>
      <c r="J42" s="20">
        <v>3</v>
      </c>
      <c r="K42" s="20"/>
      <c r="L42" s="25"/>
      <c r="M42" s="25"/>
    </row>
    <row r="43" spans="1:13" ht="12.75">
      <c r="A43" t="s">
        <v>27</v>
      </c>
      <c r="F43" s="5"/>
      <c r="J43" s="20">
        <v>4</v>
      </c>
      <c r="K43" s="20"/>
      <c r="L43" s="25"/>
      <c r="M43" s="25"/>
    </row>
    <row r="44" spans="2:13" ht="12.75">
      <c r="B44">
        <v>3158.1</v>
      </c>
      <c r="C44" t="s">
        <v>16</v>
      </c>
      <c r="D44" s="11">
        <v>0.31</v>
      </c>
      <c r="E44" t="s">
        <v>17</v>
      </c>
      <c r="F44" s="11">
        <f>B44*D44</f>
        <v>979.011</v>
      </c>
      <c r="J44" s="20">
        <v>5</v>
      </c>
      <c r="K44" s="20"/>
      <c r="L44" s="25"/>
      <c r="M44" s="25"/>
    </row>
    <row r="45" spans="1:13" ht="12.75">
      <c r="A45" s="4" t="s">
        <v>28</v>
      </c>
      <c r="B45" s="10"/>
      <c r="C45" s="10"/>
      <c r="F45" s="32">
        <f>SUM(F37:F44)</f>
        <v>4990.8552966643765</v>
      </c>
      <c r="J45" s="20">
        <v>6</v>
      </c>
      <c r="K45" s="20"/>
      <c r="L45" s="25"/>
      <c r="M45" s="25"/>
    </row>
    <row r="46" spans="1:13" ht="12.75">
      <c r="A46" s="4" t="s">
        <v>29</v>
      </c>
      <c r="J46" s="20">
        <v>7</v>
      </c>
      <c r="K46" s="20"/>
      <c r="L46" s="25"/>
      <c r="M46" s="25"/>
    </row>
    <row r="47" spans="1:13" ht="12.75">
      <c r="A47" t="s">
        <v>30</v>
      </c>
      <c r="B47">
        <v>3158.1</v>
      </c>
      <c r="C47" t="s">
        <v>70</v>
      </c>
      <c r="D47" s="5">
        <v>0.22</v>
      </c>
      <c r="E47" t="s">
        <v>17</v>
      </c>
      <c r="F47" s="11">
        <f>B47*D47</f>
        <v>694.782</v>
      </c>
      <c r="J47" s="20">
        <v>8</v>
      </c>
      <c r="K47" s="20"/>
      <c r="L47" s="25"/>
      <c r="M47" s="25"/>
    </row>
    <row r="48" spans="1:13" ht="12.75">
      <c r="A48" t="s">
        <v>31</v>
      </c>
      <c r="J48" s="20">
        <v>9</v>
      </c>
      <c r="K48" s="20"/>
      <c r="L48" s="25"/>
      <c r="M48" s="25"/>
    </row>
    <row r="49" spans="1:13" ht="12.75">
      <c r="A49" s="7" t="s">
        <v>80</v>
      </c>
      <c r="J49" s="20">
        <v>10</v>
      </c>
      <c r="K49" s="20"/>
      <c r="L49" s="25"/>
      <c r="M49" s="25"/>
    </row>
    <row r="50" spans="2:13" ht="12.75">
      <c r="B50">
        <v>3158.1</v>
      </c>
      <c r="C50" t="s">
        <v>16</v>
      </c>
      <c r="D50" s="11">
        <v>0.95</v>
      </c>
      <c r="E50" t="s">
        <v>17</v>
      </c>
      <c r="F50" s="11">
        <f>B50*D50</f>
        <v>3000.1949999999997</v>
      </c>
      <c r="J50" s="20">
        <v>11</v>
      </c>
      <c r="K50" s="20"/>
      <c r="L50" s="25"/>
      <c r="M50" s="25"/>
    </row>
    <row r="51" spans="1:13" ht="12.75">
      <c r="A51" s="4" t="s">
        <v>32</v>
      </c>
      <c r="F51" s="32">
        <f>F47+F50</f>
        <v>3694.977</v>
      </c>
      <c r="J51" s="20">
        <v>12</v>
      </c>
      <c r="K51" s="20"/>
      <c r="L51" s="25"/>
      <c r="M51" s="25"/>
    </row>
    <row r="52" spans="1:13" ht="12.75">
      <c r="A52" s="4" t="s">
        <v>33</v>
      </c>
      <c r="J52" s="20">
        <v>13</v>
      </c>
      <c r="K52" s="20"/>
      <c r="L52" s="25"/>
      <c r="M52" s="25"/>
    </row>
    <row r="53" spans="1:13" ht="12.75">
      <c r="A53" s="7" t="s">
        <v>34</v>
      </c>
      <c r="B53" s="7"/>
      <c r="C53" s="7"/>
      <c r="D53" s="7"/>
      <c r="E53" s="7"/>
      <c r="F53" s="7"/>
      <c r="J53" s="20">
        <v>14</v>
      </c>
      <c r="K53" s="20"/>
      <c r="L53" s="25"/>
      <c r="M53" s="25"/>
    </row>
    <row r="54" spans="2:13" ht="12.75">
      <c r="B54">
        <v>3158.1</v>
      </c>
      <c r="C54" t="s">
        <v>16</v>
      </c>
      <c r="D54" s="11">
        <v>1.86</v>
      </c>
      <c r="E54" t="s">
        <v>17</v>
      </c>
      <c r="F54" s="11">
        <f>B54*D54</f>
        <v>5874.066</v>
      </c>
      <c r="J54" s="20">
        <v>15</v>
      </c>
      <c r="K54" s="20"/>
      <c r="L54" s="25"/>
      <c r="M54" s="25"/>
    </row>
    <row r="55" spans="1:13" ht="12.75">
      <c r="A55" s="4" t="s">
        <v>35</v>
      </c>
      <c r="F55" s="32">
        <f>SUM(F54)</f>
        <v>5874.066</v>
      </c>
      <c r="J55" s="20">
        <v>16</v>
      </c>
      <c r="K55" s="20"/>
      <c r="L55" s="25"/>
      <c r="M55" s="25"/>
    </row>
    <row r="56" spans="1:13" ht="12.75">
      <c r="A56" s="49" t="s">
        <v>88</v>
      </c>
      <c r="B56" s="50"/>
      <c r="C56" s="50"/>
      <c r="D56" s="51">
        <v>0</v>
      </c>
      <c r="E56" s="50"/>
      <c r="F56" s="52">
        <f>D56*E7</f>
        <v>0</v>
      </c>
      <c r="J56" s="20">
        <v>17</v>
      </c>
      <c r="K56" s="20"/>
      <c r="L56" s="25"/>
      <c r="M56" s="25"/>
    </row>
    <row r="57" spans="1:13" ht="12.75">
      <c r="A57" s="1" t="s">
        <v>36</v>
      </c>
      <c r="B57" s="1"/>
      <c r="F57" s="32">
        <f>F27+F31+F35+F45+F51+F55+F56</f>
        <v>30252.874296664373</v>
      </c>
      <c r="J57" s="20">
        <v>18</v>
      </c>
      <c r="K57" s="20"/>
      <c r="L57" s="25"/>
      <c r="M57" s="25"/>
    </row>
    <row r="58" spans="1:13" ht="12.75">
      <c r="A58" s="1" t="s">
        <v>86</v>
      </c>
      <c r="B58" s="36"/>
      <c r="C58" s="36">
        <v>0.058</v>
      </c>
      <c r="D58" s="1"/>
      <c r="E58" s="1"/>
      <c r="F58" s="32">
        <f>F57*5.8%</f>
        <v>1754.6667092065336</v>
      </c>
      <c r="J58" s="20">
        <v>19</v>
      </c>
      <c r="K58" s="20"/>
      <c r="L58" s="25"/>
      <c r="M58" s="25"/>
    </row>
    <row r="59" spans="1:13" ht="15">
      <c r="A59" s="12" t="s">
        <v>38</v>
      </c>
      <c r="B59" s="12"/>
      <c r="C59" s="12"/>
      <c r="D59" s="12"/>
      <c r="E59" s="12"/>
      <c r="F59" s="42">
        <f>F57+F58</f>
        <v>32007.541005870906</v>
      </c>
      <c r="J59" s="20">
        <v>20</v>
      </c>
      <c r="K59" s="20"/>
      <c r="L59" s="25"/>
      <c r="M59" s="25"/>
    </row>
    <row r="60" spans="2:13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98</v>
      </c>
      <c r="J60" s="20"/>
      <c r="K60" s="20"/>
      <c r="L60" s="31" t="s">
        <v>68</v>
      </c>
      <c r="M60" s="34">
        <f>SUM(M40:M59)</f>
        <v>136.89</v>
      </c>
    </row>
    <row r="61" spans="1:13" ht="12.75">
      <c r="A61" s="13"/>
      <c r="B61" s="39">
        <v>42036</v>
      </c>
      <c r="C61" s="40">
        <v>144651</v>
      </c>
      <c r="D61" s="43">
        <f>F20</f>
        <v>51529.11</v>
      </c>
      <c r="E61" s="43">
        <f>F59</f>
        <v>32007.541005870906</v>
      </c>
      <c r="F61" s="44">
        <f>C61+D61-E61</f>
        <v>164172.56899412908</v>
      </c>
      <c r="J61" s="45"/>
      <c r="K61" s="45"/>
      <c r="L61" s="46"/>
      <c r="M61" s="47"/>
    </row>
    <row r="64" ht="12.75">
      <c r="A64" t="s">
        <v>91</v>
      </c>
    </row>
    <row r="65" spans="7:8" ht="12.75">
      <c r="G65" s="7"/>
      <c r="H65" s="7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2014-02-24T05:42:14Z</cp:lastPrinted>
  <dcterms:created xsi:type="dcterms:W3CDTF">2008-08-18T07:30:19Z</dcterms:created>
  <dcterms:modified xsi:type="dcterms:W3CDTF">2015-04-24T10:31:03Z</dcterms:modified>
  <cp:category/>
  <cp:version/>
  <cp:contentType/>
  <cp:contentStatus/>
</cp:coreProperties>
</file>