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<sst xmlns="http://schemas.openxmlformats.org/spreadsheetml/2006/main" count="123" uniqueCount="99">
  <si>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</si>
  <si>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</si>
  <si>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</si>
  <si>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</si>
  <si>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</si>
  <si>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</si>
  <si>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</si>
  <si>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</si>
  <si>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</si>
  <si>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</si>
  <si>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</si>
  <si>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</si>
  <si>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</si>
  <si>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</si>
  <si>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</si>
  <si>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</si>
  <si>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</si>
  <si>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</si>
  <si>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</si>
  <si>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</si>
  <si>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</si>
  <si>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</si>
  <si>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</si>
  <si>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</si>
  <si>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</si>
  <si>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</si>
  <si>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</si>
  <si>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</si>
  <si>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</si>
  <si>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</si>
  <si>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</si>
  <si>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</si>
  <si>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</si>
  <si>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</si>
  <si>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</si>
  <si>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</si>
  <si>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</si>
  <si>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</si>
  <si>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</si>
  <si>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</si>
  <si>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</si>
  <si>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</si>
  <si>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</si>
  <si>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</si>
  <si>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</si>
  <si>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</si>
  <si>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</si>
  <si>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</si>
  <si>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</si>
  <si>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</si>
  <si>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</si>
  <si>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</si>
  <si>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</si>
  <si>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</si>
  <si>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</si>
  <si>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</si>
  <si>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</si>
  <si>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</si>
  <si>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</si>
  <si>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</si>
  <si>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</si>
  <si>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</si>
  <si>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</si>
  <si>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</si>
  <si>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</si>
  <si>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</si>
  <si>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</si>
  <si>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</si>
  <si>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</si>
  <si>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</si>
  <si>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</si>
  <si>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</si>
  <si>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</si>
  <si>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</si>
  <si>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</si>
  <si>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</si>
  <si>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</si>
  <si>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</si>
  <si>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</si>
  <si>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</si>
  <si>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</si>
  <si>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</si>
  <si>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</si>
  <si>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</si>
  <si>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</si>
  <si>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</si>
  <si>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</si>
  <si>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</si>
  <si>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</si>
  <si>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</si>
  <si>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</si>
  <si>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</si>
  <si>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</si>
  <si>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01.01.</t>
  </si>
  <si>
    <t>декабрь</t>
  </si>
  <si>
    <t xml:space="preserve">                    за  декабрь   2015 г.</t>
  </si>
  <si>
    <t>3.  Материалы, спецодежда и инвентарь</t>
  </si>
  <si>
    <t>Материалы,спецодежда и инвентарь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</si>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</sst>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M30" sqref="M3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95</v>
      </c>
    </row>
    <row r="3" spans="2:13" ht="12.75">
      <c r="B3" s="1" t="s">
        <v>81</v>
      </c>
      <c r="C3" s="8" t="s">
        <v>94</v>
      </c>
      <c r="D3" s="8" t="s">
        <v>89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591.6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318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2272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34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90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7742.45</v>
      </c>
      <c r="J16" s="15" t="s">
        <v>56</v>
      </c>
      <c r="K16" s="26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9349.52</v>
      </c>
      <c r="J17" s="15" t="s">
        <v>58</v>
      </c>
      <c r="K17" s="26" t="s">
        <v>92</v>
      </c>
      <c r="L17" s="21"/>
      <c r="M17" s="49"/>
    </row>
    <row r="18" spans="2:13" ht="12.75">
      <c r="B18" t="s">
        <v>11</v>
      </c>
      <c r="F18" s="9">
        <f>F17/F16</f>
        <v>1.2075660805042332</v>
      </c>
      <c r="J18" s="15" t="s">
        <v>60</v>
      </c>
      <c r="K18" s="26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91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9349.52</v>
      </c>
      <c r="J20" s="20"/>
      <c r="K20" s="27" t="s">
        <v>62</v>
      </c>
      <c r="L20" s="28">
        <f>SUM(L6:L19)</f>
        <v>0</v>
      </c>
      <c r="M20" s="34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80</v>
      </c>
      <c r="F25" s="11">
        <v>2312.65</v>
      </c>
      <c r="J25" s="20"/>
      <c r="K25" s="30" t="s">
        <v>62</v>
      </c>
      <c r="L25" s="28">
        <f>SUM(L24:L24)</f>
        <v>0</v>
      </c>
      <c r="M25" s="34">
        <f>SUM(M24:M24)</f>
        <v>0</v>
      </c>
    </row>
    <row r="26" spans="1:11" ht="12.75">
      <c r="A26" s="6" t="s">
        <v>19</v>
      </c>
      <c r="K26" s="1" t="s">
        <v>66</v>
      </c>
    </row>
    <row r="27" spans="1:13" ht="12.75">
      <c r="A27" s="6" t="s">
        <v>96</v>
      </c>
      <c r="E27" s="5">
        <v>0.76</v>
      </c>
      <c r="F27" s="45">
        <f>E27*E7</f>
        <v>449.61600000000004</v>
      </c>
      <c r="J27" s="22" t="s">
        <v>40</v>
      </c>
      <c r="K27" s="22"/>
      <c r="L27" s="22" t="s">
        <v>67</v>
      </c>
      <c r="M27" s="22" t="s">
        <v>46</v>
      </c>
    </row>
    <row r="28" spans="1:13" ht="12.75">
      <c r="A28" s="4" t="s">
        <v>38</v>
      </c>
      <c r="F28" s="32">
        <f>F25+F26+F27</f>
        <v>2762.266</v>
      </c>
      <c r="J28" s="23" t="s">
        <v>41</v>
      </c>
      <c r="K28" s="23" t="s">
        <v>42</v>
      </c>
      <c r="L28" s="23"/>
      <c r="M28" s="23" t="s">
        <v>68</v>
      </c>
    </row>
    <row r="29" spans="1:13" ht="12.75">
      <c r="A29" s="4" t="s">
        <v>20</v>
      </c>
      <c r="J29" s="54">
        <v>1</v>
      </c>
      <c r="K29" s="56" t="s">
        <v>98</v>
      </c>
      <c r="L29" s="23"/>
      <c r="M29" s="23">
        <f>E7*0.49</f>
        <v>289.884</v>
      </c>
    </row>
    <row r="30" spans="1:13" ht="12.75">
      <c r="A30" t="s">
        <v>82</v>
      </c>
      <c r="D30" s="5">
        <v>1.64</v>
      </c>
      <c r="E30" t="s">
        <v>18</v>
      </c>
      <c r="F30" s="11">
        <f>E7*D30</f>
        <v>970.2239999999999</v>
      </c>
      <c r="J30" s="54">
        <v>2</v>
      </c>
      <c r="K30" s="56"/>
      <c r="L30" s="23"/>
      <c r="M30" s="23"/>
    </row>
    <row r="31" spans="1:13" ht="12.75">
      <c r="A31" t="s">
        <v>87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54">
        <v>3</v>
      </c>
      <c r="K31" s="56"/>
      <c r="L31" s="23"/>
      <c r="M31" s="23"/>
    </row>
    <row r="32" spans="1:13" ht="12.75">
      <c r="A32" s="4" t="s">
        <v>21</v>
      </c>
      <c r="B32" s="10"/>
      <c r="C32" s="10"/>
      <c r="F32" s="32">
        <f>SUM(F30:F31)</f>
        <v>970.2239999999999</v>
      </c>
      <c r="J32" s="55">
        <v>4</v>
      </c>
      <c r="K32" s="57"/>
      <c r="L32" s="25"/>
      <c r="M32" s="25"/>
    </row>
    <row r="33" spans="1:13" ht="12.75">
      <c r="A33" s="4" t="s">
        <v>22</v>
      </c>
      <c r="B33" s="4"/>
      <c r="J33" s="20"/>
      <c r="K33" s="20"/>
      <c r="L33" s="31" t="s">
        <v>69</v>
      </c>
      <c r="M33" s="34">
        <f>SUM(M29:M32)</f>
        <v>289.884</v>
      </c>
    </row>
    <row r="34" spans="1:6" ht="12.75">
      <c r="A34" t="s">
        <v>23</v>
      </c>
      <c r="C34" s="53">
        <v>167335</v>
      </c>
      <c r="D34">
        <v>219171.6</v>
      </c>
      <c r="E34">
        <v>591.6</v>
      </c>
      <c r="F34" s="36">
        <f>C34/D34*E34</f>
        <v>451.6798070552937</v>
      </c>
    </row>
    <row r="35" spans="1:6" ht="12.75">
      <c r="A35" t="s">
        <v>24</v>
      </c>
      <c r="F35" s="36">
        <f>M20</f>
        <v>0</v>
      </c>
    </row>
    <row r="36" spans="1:6" ht="12.75">
      <c r="A36" t="s">
        <v>25</v>
      </c>
      <c r="F36" s="11">
        <f>M25</f>
        <v>0</v>
      </c>
    </row>
    <row r="37" spans="1:6" ht="12.75">
      <c r="A37" t="s">
        <v>78</v>
      </c>
      <c r="F37" s="5">
        <v>0</v>
      </c>
    </row>
    <row r="38" spans="1:6" ht="12.75">
      <c r="A38" t="s">
        <v>26</v>
      </c>
      <c r="F38" s="11">
        <f>M33</f>
        <v>289.884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591.6</v>
      </c>
      <c r="C41" t="s">
        <v>17</v>
      </c>
      <c r="D41" s="11">
        <v>0.34</v>
      </c>
      <c r="E41" t="s">
        <v>18</v>
      </c>
      <c r="F41" s="11">
        <f>B41*D41</f>
        <v>201.14400000000003</v>
      </c>
    </row>
    <row r="42" spans="1:6" ht="12.75">
      <c r="A42" s="47" t="s">
        <v>83</v>
      </c>
      <c r="B42" s="47"/>
      <c r="C42" s="47"/>
      <c r="D42" s="48"/>
      <c r="E42" s="47"/>
      <c r="F42" s="48">
        <v>0</v>
      </c>
    </row>
    <row r="43" spans="1:6" ht="12.75">
      <c r="A43" s="47" t="s">
        <v>97</v>
      </c>
      <c r="B43" s="47"/>
      <c r="C43" s="47"/>
      <c r="D43" s="48">
        <v>0.87</v>
      </c>
      <c r="E43" s="47"/>
      <c r="F43" s="48">
        <f>D43*E7</f>
        <v>514.692</v>
      </c>
    </row>
    <row r="44" spans="1:6" ht="12.75">
      <c r="A44" s="4" t="s">
        <v>29</v>
      </c>
      <c r="B44" s="10"/>
      <c r="C44" s="10"/>
      <c r="F44" s="32">
        <f>SUM(F34:F43)</f>
        <v>1457.3998070552936</v>
      </c>
    </row>
    <row r="45" spans="1:6" ht="12.75">
      <c r="A45" s="4" t="s">
        <v>30</v>
      </c>
      <c r="F45" s="5"/>
    </row>
    <row r="46" spans="1:6" ht="12.75">
      <c r="A46" t="s">
        <v>31</v>
      </c>
      <c r="B46">
        <v>591.6</v>
      </c>
      <c r="C46" t="s">
        <v>70</v>
      </c>
      <c r="D46" s="5">
        <v>0.27</v>
      </c>
      <c r="E46" t="s">
        <v>18</v>
      </c>
      <c r="F46" s="11">
        <f>B46*D46</f>
        <v>159.73200000000003</v>
      </c>
    </row>
    <row r="47" spans="1:6" ht="12.75">
      <c r="A47" t="s">
        <v>32</v>
      </c>
      <c r="F47" s="5"/>
    </row>
    <row r="48" spans="1:6" ht="12.75">
      <c r="A48" s="7" t="s">
        <v>79</v>
      </c>
      <c r="F48" s="5"/>
    </row>
    <row r="49" spans="2:6" ht="12.75">
      <c r="B49">
        <v>591.6</v>
      </c>
      <c r="C49" t="s">
        <v>17</v>
      </c>
      <c r="D49" s="11">
        <v>1.16</v>
      </c>
      <c r="E49" t="s">
        <v>18</v>
      </c>
      <c r="F49" s="11">
        <f>B49*D49</f>
        <v>686.256</v>
      </c>
    </row>
    <row r="50" spans="1:6" ht="12.75">
      <c r="A50" s="4" t="s">
        <v>33</v>
      </c>
      <c r="F50" s="32">
        <f>F46+F49</f>
        <v>845.988</v>
      </c>
    </row>
    <row r="51" spans="1:6" ht="12.75">
      <c r="A51" s="4" t="s">
        <v>34</v>
      </c>
      <c r="F51" s="5"/>
    </row>
    <row r="52" spans="1:6" ht="12.75">
      <c r="A52" s="7" t="s">
        <v>35</v>
      </c>
      <c r="B52" s="7"/>
      <c r="C52" s="7"/>
      <c r="D52" s="7"/>
      <c r="E52" s="7"/>
      <c r="F52" s="35"/>
    </row>
    <row r="53" spans="2:6" ht="12.75">
      <c r="B53">
        <v>591.6</v>
      </c>
      <c r="C53" t="s">
        <v>17</v>
      </c>
      <c r="D53" s="11">
        <v>2.52</v>
      </c>
      <c r="E53" t="s">
        <v>18</v>
      </c>
      <c r="F53" s="11">
        <f>B53*D53</f>
        <v>1490.832</v>
      </c>
    </row>
    <row r="54" spans="1:6" ht="12.75">
      <c r="A54" s="4" t="s">
        <v>36</v>
      </c>
      <c r="F54" s="32">
        <f>SUM(F53)</f>
        <v>1490.832</v>
      </c>
    </row>
    <row r="55" spans="1:6" ht="12.75">
      <c r="A55" s="50" t="s">
        <v>86</v>
      </c>
      <c r="B55" s="47"/>
      <c r="C55" s="47"/>
      <c r="D55" s="51">
        <v>2.44</v>
      </c>
      <c r="E55" s="47"/>
      <c r="F55" s="52">
        <f>D55*E7</f>
        <v>1443.5040000000001</v>
      </c>
    </row>
    <row r="56" spans="1:6" ht="12.75">
      <c r="A56" s="1" t="s">
        <v>37</v>
      </c>
      <c r="B56" s="1"/>
      <c r="F56" s="32">
        <f>F28+F32+F44+F50+F54+F55</f>
        <v>8970.213807055294</v>
      </c>
    </row>
    <row r="57" spans="1:6" ht="12.75">
      <c r="A57" s="1" t="s">
        <v>84</v>
      </c>
      <c r="B57" s="37"/>
      <c r="C57" s="37">
        <v>0.058</v>
      </c>
      <c r="D57" s="1"/>
      <c r="E57" s="1"/>
      <c r="F57" s="32">
        <f>F56*5.8%</f>
        <v>520.272400809207</v>
      </c>
    </row>
    <row r="58" spans="1:6" ht="15">
      <c r="A58" s="12" t="s">
        <v>39</v>
      </c>
      <c r="B58" s="12"/>
      <c r="C58" s="12"/>
      <c r="D58" s="12"/>
      <c r="E58" s="12"/>
      <c r="F58" s="46">
        <f>F56+F57</f>
        <v>9490.4862078645</v>
      </c>
    </row>
    <row r="59" spans="2:6" ht="12.75">
      <c r="B59" s="38" t="s">
        <v>74</v>
      </c>
      <c r="C59" s="39" t="s">
        <v>75</v>
      </c>
      <c r="D59" s="22" t="s">
        <v>76</v>
      </c>
      <c r="E59" s="22" t="s">
        <v>77</v>
      </c>
      <c r="F59" s="42" t="s">
        <v>93</v>
      </c>
    </row>
    <row r="60" spans="1:6" ht="12.75">
      <c r="A60" s="13"/>
      <c r="B60" s="40">
        <v>42705</v>
      </c>
      <c r="C60" s="41">
        <v>-61936</v>
      </c>
      <c r="D60" s="43">
        <f>F20</f>
        <v>9349.52</v>
      </c>
      <c r="E60" s="43">
        <f>F58</f>
        <v>9490.4862078645</v>
      </c>
      <c r="F60" s="44">
        <f>C60+D60-E60</f>
        <v>-62076.9662078645</v>
      </c>
    </row>
    <row r="63" ht="12.75">
      <c r="A63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2011-12-17T10:06:52Z</cp:lastPrinted>
  <dcterms:created xsi:type="dcterms:W3CDTF">2008-08-18T07:30:19Z</dcterms:created>
  <dcterms:modified xsi:type="dcterms:W3CDTF">2016-02-25T13:52:13Z</dcterms:modified>
  <cp:category/>
  <cp:version/>
  <cp:contentType/>
  <cp:contentStatus/>
</cp:coreProperties>
</file>