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<sst xmlns="http://schemas.openxmlformats.org/spreadsheetml/2006/main" count="158" uniqueCount="126">
  <si>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</si>
  <si>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</si>
  <si>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</si>
  <si>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</si>
  <si>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</si>
  <si>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</si>
  <si>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</si>
  <si>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</si>
  <si>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</si>
  <si>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</si>
  <si>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</si>
  <si>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</si>
  <si>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</si>
  <si>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</si>
  <si>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</si>
  <si>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</si>
  <si>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</si>
  <si>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</si>
  <si>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</si>
  <si>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</si>
  <si>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</si>
  <si>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</si>
  <si>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</si>
  <si>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</si>
  <si>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</si>
  <si>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</si>
  <si>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</si>
  <si>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</si>
  <si>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</si>
  <si>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</si>
  <si>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</si>
  <si>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</si>
  <si>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</si>
  <si>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</si>
  <si>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</si>
  <si>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</si>
  <si>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</si>
  <si>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</si>
  <si>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</si>
  <si>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</si>
  <si>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</si>
  <si>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</si>
  <si>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</si>
  <si>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</si>
  <si>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</si>
  <si>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</si>
  <si>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</si>
  <si>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</si>
  <si>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</si>
  <si>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</si>
  <si>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</si>
  <si>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</si>
  <si>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</si>
  <si>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</si>
  <si>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</si>
  <si>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</si>
  <si>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</si>
  <si>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</si>
  <si>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</si>
  <si>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</si>
  <si>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</si>
  <si>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</si>
  <si>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</si>
  <si>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</si>
  <si>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</si>
  <si>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</si>
  <si>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</si>
  <si>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</si>
  <si>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</si>
  <si>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</si>
  <si>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</si>
  <si>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</si>
  <si>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</si>
  <si>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</si>
  <si>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</si>
  <si>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</si>
  <si>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</si>
  <si>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</si>
  <si>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</si>
  <si>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</si>
  <si>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 xml:space="preserve">         за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</si>
  <si>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</si>
  <si>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</si>
  <si>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</si>
  <si>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</si>
  <si>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</si>
  <si>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1.2 Аренда (Спарк, ростелеком</t>
    </r>
    <r>
      <rPr>
        <sz val="10"/>
        <rFont val="Arial Cyr"/>
        <family val="0"/>
      </rPr>
      <t>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</si>
  <si>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</si>
  <si>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 xml:space="preserve">         Старший по дому ___________________________</t>
  </si>
  <si>
    <t>2015 г.</t>
  </si>
  <si>
    <t>г</t>
  </si>
  <si>
    <t>электрощитовые</t>
  </si>
  <si>
    <t>и канализации в техподполье мног. жилых зданий</t>
  </si>
  <si>
    <t>0,15 ставки</t>
  </si>
  <si>
    <t>ост.на 01.01.</t>
  </si>
  <si>
    <t>декабрь</t>
  </si>
  <si>
    <t xml:space="preserve">                           за   декабрь  2015 г.</t>
  </si>
  <si>
    <t>3.  Материалы, спецодежда и инвентарь</t>
  </si>
  <si>
    <t>Материалы,спецодежда и инвентарь</t>
  </si>
  <si>
    <t>откачка воды из техподполий</t>
  </si>
  <si>
    <t xml:space="preserve">прочистка канализации </t>
  </si>
  <si>
    <t>смена труб д 110 пвх (6мп) подвал</t>
  </si>
  <si>
    <t>смена заглушки (1шт) подвал</t>
  </si>
  <si>
    <t>труба д 110 пвх</t>
  </si>
  <si>
    <t>6мп</t>
  </si>
  <si>
    <t>переход</t>
  </si>
  <si>
    <t>1шт</t>
  </si>
  <si>
    <t>муфта коип.</t>
  </si>
  <si>
    <t>диск</t>
  </si>
  <si>
    <t>2шт</t>
  </si>
  <si>
    <t>отвод 110</t>
  </si>
  <si>
    <t>3шт</t>
  </si>
  <si>
    <t>муфта нат.</t>
  </si>
  <si>
    <t>тройник 110</t>
  </si>
  <si>
    <t xml:space="preserve">заглушка </t>
  </si>
  <si>
    <t>манжета</t>
  </si>
  <si>
    <t>смена труб д 89 (3мп) подвал</t>
  </si>
  <si>
    <t>труба д 89</t>
  </si>
  <si>
    <t>3мп</t>
  </si>
  <si>
    <t>электроды</t>
  </si>
  <si>
    <t>2кг</t>
  </si>
  <si>
    <t>муфта 110</t>
  </si>
  <si>
    <t>смена ламп (10шт) п-д1,2</t>
  </si>
  <si>
    <t>лампа</t>
  </si>
  <si>
    <t>10шт</t>
  </si>
  <si>
    <t>услуги спецтехники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</si>
</sst>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5">
      <selection activeCell="M55" sqref="M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89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84</v>
      </c>
      <c r="L6" s="25">
        <v>0</v>
      </c>
      <c r="M6" s="47">
        <f>L6*114.3*1.202</f>
        <v>0</v>
      </c>
    </row>
    <row r="7" spans="1:13" ht="12.75">
      <c r="A7" t="s">
        <v>3</v>
      </c>
      <c r="E7">
        <v>3169.4</v>
      </c>
      <c r="F7" t="s">
        <v>70</v>
      </c>
      <c r="J7" s="14">
        <v>2</v>
      </c>
      <c r="K7" s="14" t="s">
        <v>48</v>
      </c>
      <c r="L7" s="14"/>
      <c r="M7" s="47">
        <f aca="true" t="shared" si="0" ref="M7:M19">L7*114.3*1.202</f>
        <v>0</v>
      </c>
    </row>
    <row r="8" spans="1:13" ht="12.75">
      <c r="A8" t="s">
        <v>4</v>
      </c>
      <c r="E8">
        <v>883.7</v>
      </c>
      <c r="F8" t="s">
        <v>70</v>
      </c>
      <c r="J8" s="15"/>
      <c r="K8" s="15" t="s">
        <v>49</v>
      </c>
      <c r="L8" s="21"/>
      <c r="M8" s="47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7">
        <f t="shared" si="0"/>
        <v>0</v>
      </c>
    </row>
    <row r="10" spans="1:13" ht="12.75">
      <c r="A10" t="s">
        <v>6</v>
      </c>
      <c r="E10">
        <v>703.3</v>
      </c>
      <c r="F10" t="s">
        <v>70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7</v>
      </c>
      <c r="E11">
        <v>5280</v>
      </c>
      <c r="F11" t="s">
        <v>70</v>
      </c>
      <c r="J11" s="16"/>
      <c r="K11" s="18" t="s">
        <v>53</v>
      </c>
      <c r="L11" s="23">
        <v>3.53</v>
      </c>
      <c r="M11" s="47">
        <f t="shared" si="0"/>
        <v>484.98175799999996</v>
      </c>
    </row>
    <row r="12" spans="1:13" ht="12.75">
      <c r="A12" t="s">
        <v>8</v>
      </c>
      <c r="E12">
        <v>265</v>
      </c>
      <c r="F12" t="s">
        <v>70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92</v>
      </c>
      <c r="L13" s="23">
        <v>3.53</v>
      </c>
      <c r="M13" s="47">
        <f t="shared" si="0"/>
        <v>484.98175799999996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>
        <v>8.43</v>
      </c>
      <c r="M14" s="47">
        <f t="shared" si="0"/>
        <v>1158.185898</v>
      </c>
    </row>
    <row r="15" spans="10:13" ht="12.75">
      <c r="J15" s="14">
        <v>6</v>
      </c>
      <c r="K15" s="17" t="s">
        <v>55</v>
      </c>
      <c r="L15" s="22"/>
      <c r="M15" s="47">
        <f t="shared" si="0"/>
        <v>0</v>
      </c>
    </row>
    <row r="16" spans="1:13" ht="12.75">
      <c r="A16" s="2" t="s">
        <v>10</v>
      </c>
      <c r="F16" s="11">
        <v>40472</v>
      </c>
      <c r="J16" s="15" t="s">
        <v>56</v>
      </c>
      <c r="K16" s="26" t="s">
        <v>57</v>
      </c>
      <c r="L16" s="21">
        <v>0</v>
      </c>
      <c r="M16" s="47">
        <f t="shared" si="0"/>
        <v>0</v>
      </c>
    </row>
    <row r="17" spans="1:13" ht="12.75">
      <c r="A17" t="s">
        <v>11</v>
      </c>
      <c r="F17" s="5">
        <v>43324.38</v>
      </c>
      <c r="J17" s="15" t="s">
        <v>58</v>
      </c>
      <c r="K17" s="26" t="s">
        <v>91</v>
      </c>
      <c r="L17" s="21">
        <v>10</v>
      </c>
      <c r="M17" s="47">
        <f t="shared" si="0"/>
        <v>1373.886</v>
      </c>
    </row>
    <row r="18" spans="2:13" ht="12.75">
      <c r="B18" t="s">
        <v>12</v>
      </c>
      <c r="F18" s="9">
        <f>F17/F16</f>
        <v>1.0704778612373986</v>
      </c>
      <c r="J18" s="15" t="s">
        <v>60</v>
      </c>
      <c r="K18" s="26" t="s">
        <v>59</v>
      </c>
      <c r="L18" s="21">
        <v>1.8</v>
      </c>
      <c r="M18" s="47">
        <f t="shared" si="0"/>
        <v>247.29948</v>
      </c>
    </row>
    <row r="19" spans="1:13" ht="12.75">
      <c r="A19" t="s">
        <v>86</v>
      </c>
      <c r="F19" s="11">
        <v>600</v>
      </c>
      <c r="J19" s="16" t="s">
        <v>90</v>
      </c>
      <c r="K19" s="18" t="s">
        <v>61</v>
      </c>
      <c r="L19" s="23">
        <v>0.5</v>
      </c>
      <c r="M19" s="47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43924.38</v>
      </c>
      <c r="J20" s="20"/>
      <c r="K20" s="27" t="s">
        <v>62</v>
      </c>
      <c r="L20" s="28">
        <f>SUM(L6:L19)</f>
        <v>27.79</v>
      </c>
      <c r="M20" s="32">
        <f>SUM(M6:M19)</f>
        <v>3818.029194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99</v>
      </c>
      <c r="L24" s="25">
        <v>1.05</v>
      </c>
      <c r="M24" s="31">
        <f>L24*114.3*1.202*1.15</f>
        <v>165.89673449999998</v>
      </c>
    </row>
    <row r="25" spans="1:13" ht="12.75">
      <c r="A25" t="s">
        <v>16</v>
      </c>
      <c r="D25" t="s">
        <v>79</v>
      </c>
      <c r="F25" s="5">
        <v>5781.62</v>
      </c>
      <c r="J25" s="20">
        <v>2</v>
      </c>
      <c r="K25" s="20" t="s">
        <v>100</v>
      </c>
      <c r="L25" s="25">
        <v>4.83</v>
      </c>
      <c r="M25" s="31">
        <f aca="true" t="shared" si="1" ref="M25:M35">L25*114.3*1.202*1.15</f>
        <v>763.1249786999998</v>
      </c>
    </row>
    <row r="26" spans="1:13" ht="12.75">
      <c r="A26" s="6" t="s">
        <v>19</v>
      </c>
      <c r="D26" t="s">
        <v>93</v>
      </c>
      <c r="F26" s="11">
        <v>1442.4</v>
      </c>
      <c r="J26" s="20">
        <v>3</v>
      </c>
      <c r="K26" s="20" t="s">
        <v>101</v>
      </c>
      <c r="L26" s="25">
        <v>8.81</v>
      </c>
      <c r="M26" s="31">
        <f t="shared" si="1"/>
        <v>1391.9526008999999</v>
      </c>
    </row>
    <row r="27" spans="1:13" ht="12.75">
      <c r="A27" s="6" t="s">
        <v>97</v>
      </c>
      <c r="E27" s="5">
        <v>0.76</v>
      </c>
      <c r="F27" s="11">
        <f>E27*E7</f>
        <v>2408.744</v>
      </c>
      <c r="J27" s="20">
        <v>4</v>
      </c>
      <c r="K27" s="20" t="s">
        <v>102</v>
      </c>
      <c r="L27" s="25">
        <v>1.12</v>
      </c>
      <c r="M27" s="31">
        <f t="shared" si="1"/>
        <v>176.9565168</v>
      </c>
    </row>
    <row r="28" spans="1:13" ht="12.75">
      <c r="A28" s="10" t="s">
        <v>38</v>
      </c>
      <c r="D28" s="5"/>
      <c r="F28" s="33">
        <f>F25+F26+F27</f>
        <v>9632.764000000001</v>
      </c>
      <c r="J28" s="20">
        <v>5</v>
      </c>
      <c r="K28" s="20" t="s">
        <v>116</v>
      </c>
      <c r="L28" s="25">
        <v>5.24</v>
      </c>
      <c r="M28" s="31">
        <f t="shared" si="1"/>
        <v>827.9037035999999</v>
      </c>
    </row>
    <row r="29" spans="1:13" ht="12.75">
      <c r="A29" s="4" t="s">
        <v>20</v>
      </c>
      <c r="D29" s="5"/>
      <c r="J29" s="20">
        <v>6</v>
      </c>
      <c r="K29" s="20" t="s">
        <v>122</v>
      </c>
      <c r="L29" s="25">
        <v>0.71</v>
      </c>
      <c r="M29" s="31">
        <f t="shared" si="1"/>
        <v>112.17779189999997</v>
      </c>
    </row>
    <row r="30" spans="1:13" ht="12.75">
      <c r="A30" t="s">
        <v>81</v>
      </c>
      <c r="D30" s="5">
        <v>1.64</v>
      </c>
      <c r="E30" t="s">
        <v>18</v>
      </c>
      <c r="F30" s="11">
        <f>E7*D30</f>
        <v>5197.816</v>
      </c>
      <c r="J30" s="20">
        <v>7</v>
      </c>
      <c r="K30" s="20"/>
      <c r="L30" s="25"/>
      <c r="M30" s="31">
        <f t="shared" si="1"/>
        <v>0</v>
      </c>
    </row>
    <row r="31" spans="1:13" ht="12.75">
      <c r="A31" t="s">
        <v>82</v>
      </c>
      <c r="B31">
        <v>883.7</v>
      </c>
      <c r="C31" t="s">
        <v>17</v>
      </c>
      <c r="D31" s="5">
        <v>0.5</v>
      </c>
      <c r="E31" t="s">
        <v>18</v>
      </c>
      <c r="F31" s="11">
        <f>B31*D31</f>
        <v>441.85</v>
      </c>
      <c r="J31" s="20">
        <v>8</v>
      </c>
      <c r="K31" s="20"/>
      <c r="L31" s="25"/>
      <c r="M31" s="31">
        <f t="shared" si="1"/>
        <v>0</v>
      </c>
    </row>
    <row r="32" spans="1:13" ht="12.75">
      <c r="A32" s="10" t="s">
        <v>21</v>
      </c>
      <c r="B32" s="10"/>
      <c r="C32" s="10"/>
      <c r="F32" s="33">
        <f>SUM(F30:F31)</f>
        <v>5639.666</v>
      </c>
      <c r="J32" s="20">
        <v>9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23</v>
      </c>
      <c r="C34">
        <v>167335</v>
      </c>
      <c r="D34">
        <v>218796.7</v>
      </c>
      <c r="E34">
        <v>3169.4</v>
      </c>
      <c r="F34" s="36">
        <f>C34/D34*E34</f>
        <v>2423.94674599754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24</v>
      </c>
      <c r="F35" s="36">
        <f>M20</f>
        <v>3818.029194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25</v>
      </c>
      <c r="F36" s="11">
        <f>M36</f>
        <v>3438.0123264</v>
      </c>
      <c r="J36" s="20"/>
      <c r="K36" s="30" t="s">
        <v>62</v>
      </c>
      <c r="L36" s="28">
        <f>SUM(L24:L35)</f>
        <v>21.760000000000005</v>
      </c>
      <c r="M36" s="32">
        <f>SUM(M24:M35)</f>
        <v>3438.0123264</v>
      </c>
    </row>
    <row r="37" spans="1:11" ht="12.75">
      <c r="A37" t="s">
        <v>78</v>
      </c>
      <c r="F37" s="5">
        <v>721.2</v>
      </c>
      <c r="K37" s="1" t="s">
        <v>66</v>
      </c>
    </row>
    <row r="38" spans="1:13" ht="12.75">
      <c r="A38" t="s">
        <v>26</v>
      </c>
      <c r="F38" s="5">
        <f>M57</f>
        <v>4304.956</v>
      </c>
      <c r="J38" s="22" t="s">
        <v>40</v>
      </c>
      <c r="K38" s="22"/>
      <c r="L38" s="22" t="s">
        <v>67</v>
      </c>
      <c r="M38" s="22" t="s">
        <v>46</v>
      </c>
    </row>
    <row r="39" spans="1:13" ht="12.75">
      <c r="A39" t="s">
        <v>27</v>
      </c>
      <c r="F39" s="5">
        <v>0</v>
      </c>
      <c r="J39" s="23" t="s">
        <v>41</v>
      </c>
      <c r="K39" s="23" t="s">
        <v>42</v>
      </c>
      <c r="L39" s="23"/>
      <c r="M39" s="23" t="s">
        <v>68</v>
      </c>
    </row>
    <row r="40" spans="1:13" ht="12.75">
      <c r="A40" t="s">
        <v>28</v>
      </c>
      <c r="F40" s="5"/>
      <c r="J40" s="20">
        <v>1</v>
      </c>
      <c r="K40" s="20" t="s">
        <v>103</v>
      </c>
      <c r="L40" s="25" t="s">
        <v>104</v>
      </c>
      <c r="M40" s="25">
        <v>1264</v>
      </c>
    </row>
    <row r="41" spans="2:13" ht="12.75">
      <c r="B41">
        <v>3169.4</v>
      </c>
      <c r="C41" t="s">
        <v>17</v>
      </c>
      <c r="D41" s="11">
        <v>0.34</v>
      </c>
      <c r="E41" t="s">
        <v>18</v>
      </c>
      <c r="F41" s="46">
        <f>B41*D41</f>
        <v>1077.596</v>
      </c>
      <c r="J41" s="20">
        <v>2</v>
      </c>
      <c r="K41" s="20" t="s">
        <v>105</v>
      </c>
      <c r="L41" s="23" t="s">
        <v>106</v>
      </c>
      <c r="M41" s="23">
        <v>81.18</v>
      </c>
    </row>
    <row r="42" spans="1:13" ht="12.75">
      <c r="A42" s="49" t="s">
        <v>87</v>
      </c>
      <c r="B42" s="49"/>
      <c r="C42" s="49"/>
      <c r="D42" s="46"/>
      <c r="E42" s="49"/>
      <c r="F42" s="46">
        <v>0</v>
      </c>
      <c r="J42" s="20">
        <v>3</v>
      </c>
      <c r="K42" s="20" t="s">
        <v>107</v>
      </c>
      <c r="L42" s="23" t="s">
        <v>106</v>
      </c>
      <c r="M42" s="23">
        <v>68</v>
      </c>
    </row>
    <row r="43" spans="1:13" ht="12.75">
      <c r="A43" s="49" t="s">
        <v>98</v>
      </c>
      <c r="B43" s="49"/>
      <c r="C43" s="49"/>
      <c r="D43" s="46">
        <v>0.87</v>
      </c>
      <c r="E43" s="49"/>
      <c r="F43" s="46">
        <f>D43*E7</f>
        <v>2757.378</v>
      </c>
      <c r="J43" s="20">
        <v>4</v>
      </c>
      <c r="K43" s="20" t="s">
        <v>108</v>
      </c>
      <c r="L43" s="23" t="s">
        <v>109</v>
      </c>
      <c r="M43" s="23">
        <v>52</v>
      </c>
    </row>
    <row r="44" spans="1:13" ht="12.75">
      <c r="A44" s="10" t="s">
        <v>29</v>
      </c>
      <c r="B44" s="10"/>
      <c r="C44" s="10"/>
      <c r="F44" s="33">
        <f>SUM(F34:F43)</f>
        <v>18541.11826639754</v>
      </c>
      <c r="J44" s="20">
        <v>5</v>
      </c>
      <c r="K44" s="20" t="s">
        <v>110</v>
      </c>
      <c r="L44" s="23" t="s">
        <v>111</v>
      </c>
      <c r="M44" s="23">
        <v>182.34</v>
      </c>
    </row>
    <row r="45" spans="1:13" ht="12.75">
      <c r="A45" s="4" t="s">
        <v>30</v>
      </c>
      <c r="J45" s="20">
        <v>6</v>
      </c>
      <c r="K45" s="20" t="s">
        <v>112</v>
      </c>
      <c r="L45" s="23" t="s">
        <v>106</v>
      </c>
      <c r="M45" s="23">
        <v>68</v>
      </c>
    </row>
    <row r="46" spans="1:13" ht="12.75">
      <c r="A46" t="s">
        <v>31</v>
      </c>
      <c r="B46">
        <v>3169.4</v>
      </c>
      <c r="C46" t="s">
        <v>70</v>
      </c>
      <c r="D46" s="5">
        <v>0.27</v>
      </c>
      <c r="E46" t="s">
        <v>18</v>
      </c>
      <c r="F46" s="46">
        <f>B46*D46</f>
        <v>855.738</v>
      </c>
      <c r="J46" s="20">
        <v>7</v>
      </c>
      <c r="K46" s="20" t="s">
        <v>113</v>
      </c>
      <c r="L46" s="23" t="s">
        <v>106</v>
      </c>
      <c r="M46" s="23">
        <v>105</v>
      </c>
    </row>
    <row r="47" spans="1:13" ht="12.75">
      <c r="A47" t="s">
        <v>32</v>
      </c>
      <c r="F47" s="5"/>
      <c r="J47" s="20">
        <v>8</v>
      </c>
      <c r="K47" s="20" t="s">
        <v>114</v>
      </c>
      <c r="L47" s="23" t="s">
        <v>106</v>
      </c>
      <c r="M47" s="23">
        <v>20.23</v>
      </c>
    </row>
    <row r="48" spans="1:13" ht="12.75">
      <c r="A48" s="7" t="s">
        <v>77</v>
      </c>
      <c r="F48" s="5"/>
      <c r="J48" s="20">
        <v>9</v>
      </c>
      <c r="K48" s="20" t="s">
        <v>115</v>
      </c>
      <c r="L48" s="23" t="s">
        <v>106</v>
      </c>
      <c r="M48" s="23">
        <v>83</v>
      </c>
    </row>
    <row r="49" spans="2:13" ht="12.75">
      <c r="B49">
        <v>3169.4</v>
      </c>
      <c r="C49" t="s">
        <v>17</v>
      </c>
      <c r="D49" s="11">
        <v>1.16</v>
      </c>
      <c r="E49" t="s">
        <v>18</v>
      </c>
      <c r="F49" s="11">
        <f>B49*D49</f>
        <v>3676.504</v>
      </c>
      <c r="J49" s="20">
        <v>10</v>
      </c>
      <c r="K49" s="20" t="s">
        <v>117</v>
      </c>
      <c r="L49" s="23" t="s">
        <v>118</v>
      </c>
      <c r="M49" s="23">
        <v>372</v>
      </c>
    </row>
    <row r="50" spans="1:13" ht="12.75">
      <c r="A50" s="10" t="s">
        <v>33</v>
      </c>
      <c r="F50" s="33">
        <f>F46+F49</f>
        <v>4532.242</v>
      </c>
      <c r="J50" s="20">
        <v>11</v>
      </c>
      <c r="K50" s="20" t="s">
        <v>119</v>
      </c>
      <c r="L50" s="23" t="s">
        <v>120</v>
      </c>
      <c r="M50" s="23">
        <v>163.2</v>
      </c>
    </row>
    <row r="51" spans="1:13" ht="12.75">
      <c r="A51" s="4" t="s">
        <v>34</v>
      </c>
      <c r="J51" s="20">
        <v>12</v>
      </c>
      <c r="K51" s="20" t="s">
        <v>108</v>
      </c>
      <c r="L51" s="23" t="s">
        <v>109</v>
      </c>
      <c r="M51" s="23">
        <v>52</v>
      </c>
    </row>
    <row r="52" spans="1:13" ht="12.75">
      <c r="A52" s="7" t="s">
        <v>35</v>
      </c>
      <c r="B52" s="7"/>
      <c r="C52" s="7"/>
      <c r="D52" s="7"/>
      <c r="E52" s="7"/>
      <c r="F52" s="7"/>
      <c r="J52" s="20">
        <v>13</v>
      </c>
      <c r="K52" s="20" t="s">
        <v>121</v>
      </c>
      <c r="L52" s="23" t="s">
        <v>106</v>
      </c>
      <c r="M52" s="23">
        <v>68</v>
      </c>
    </row>
    <row r="53" spans="2:13" ht="12.75">
      <c r="B53">
        <v>3169.4</v>
      </c>
      <c r="C53" t="s">
        <v>17</v>
      </c>
      <c r="D53" s="11">
        <v>2.52</v>
      </c>
      <c r="E53" t="s">
        <v>18</v>
      </c>
      <c r="F53" s="11">
        <f>B53*D53</f>
        <v>7986.888</v>
      </c>
      <c r="J53" s="20">
        <v>14</v>
      </c>
      <c r="K53" s="20" t="s">
        <v>123</v>
      </c>
      <c r="L53" s="23" t="s">
        <v>124</v>
      </c>
      <c r="M53" s="23">
        <v>173</v>
      </c>
    </row>
    <row r="54" spans="1:13" ht="12.75">
      <c r="A54" s="10" t="s">
        <v>36</v>
      </c>
      <c r="F54" s="33">
        <f>SUM(F53)</f>
        <v>7986.888</v>
      </c>
      <c r="J54" s="20">
        <v>15</v>
      </c>
      <c r="K54" s="20" t="s">
        <v>125</v>
      </c>
      <c r="L54" s="23"/>
      <c r="M54" s="23">
        <f>E7*0.49</f>
        <v>1553.006</v>
      </c>
    </row>
    <row r="55" spans="1:13" ht="12.75">
      <c r="A55" s="48" t="s">
        <v>85</v>
      </c>
      <c r="B55" s="49"/>
      <c r="C55" s="49"/>
      <c r="D55" s="50">
        <v>2.44</v>
      </c>
      <c r="E55" s="49"/>
      <c r="F55" s="51">
        <f>D55*E7</f>
        <v>7733.336</v>
      </c>
      <c r="J55" s="20">
        <v>16</v>
      </c>
      <c r="K55" s="20"/>
      <c r="L55" s="23"/>
      <c r="M55" s="23"/>
    </row>
    <row r="56" spans="1:13" ht="12.75">
      <c r="A56" s="1" t="s">
        <v>37</v>
      </c>
      <c r="B56" s="1"/>
      <c r="F56" s="33">
        <f>F28+F32+F44+F50+F54+F55</f>
        <v>54066.01426639754</v>
      </c>
      <c r="J56" s="20">
        <v>17</v>
      </c>
      <c r="K56" s="20"/>
      <c r="L56" s="23"/>
      <c r="M56" s="23"/>
    </row>
    <row r="57" spans="1:13" ht="12.75">
      <c r="A57" s="1" t="s">
        <v>83</v>
      </c>
      <c r="B57" s="37"/>
      <c r="C57" s="37">
        <v>0.058</v>
      </c>
      <c r="D57" s="1"/>
      <c r="E57" s="1"/>
      <c r="F57" s="33">
        <f>F56*5.8%</f>
        <v>3135.8288274510574</v>
      </c>
      <c r="J57" s="20"/>
      <c r="K57" s="20"/>
      <c r="L57" s="34" t="s">
        <v>69</v>
      </c>
      <c r="M57" s="35">
        <f>SUM(M40:M56)</f>
        <v>4304.956</v>
      </c>
    </row>
    <row r="58" spans="1:6" ht="15">
      <c r="A58" s="12" t="s">
        <v>39</v>
      </c>
      <c r="B58" s="12"/>
      <c r="C58" s="12"/>
      <c r="D58" s="12"/>
      <c r="E58" s="12"/>
      <c r="F58" s="43">
        <f>F56+F57</f>
        <v>57201.8430938486</v>
      </c>
    </row>
    <row r="59" spans="2:6" ht="12.75">
      <c r="B59" s="38" t="s">
        <v>73</v>
      </c>
      <c r="C59" s="39" t="s">
        <v>74</v>
      </c>
      <c r="D59" s="22" t="s">
        <v>75</v>
      </c>
      <c r="E59" s="22" t="s">
        <v>76</v>
      </c>
      <c r="F59" s="42" t="s">
        <v>94</v>
      </c>
    </row>
    <row r="60" spans="1:6" ht="12.75">
      <c r="A60" s="13"/>
      <c r="B60" s="40">
        <v>42705</v>
      </c>
      <c r="C60" s="41">
        <v>-40302</v>
      </c>
      <c r="D60" s="44">
        <f>F20</f>
        <v>43924.38</v>
      </c>
      <c r="E60" s="44">
        <f>F58</f>
        <v>57201.8430938486</v>
      </c>
      <c r="F60" s="45">
        <f>C60+D60-E60</f>
        <v>-53579.4630938486</v>
      </c>
    </row>
    <row r="63" ht="12.75">
      <c r="A63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2014-05-21T10:53:42Z</cp:lastPrinted>
  <dcterms:created xsi:type="dcterms:W3CDTF">2008-08-18T07:30:19Z</dcterms:created>
  <dcterms:modified xsi:type="dcterms:W3CDTF">2016-02-25T13:47:03Z</dcterms:modified>
  <cp:category/>
  <cp:version/>
  <cp:contentType/>
  <cp:contentStatus/>
</cp:coreProperties>
</file>