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<sst xmlns="http://schemas.openxmlformats.org/spreadsheetml/2006/main" count="126" uniqueCount="102">
  <si>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</si>
  <si>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</si>
  <si>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</si>
  <si>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</si>
  <si>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</si>
  <si>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</si>
  <si>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</si>
  <si>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</si>
  <si>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</si>
  <si>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</si>
  <si>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</si>
  <si>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</si>
  <si>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</si>
  <si>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</si>
  <si>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</si>
  <si>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</si>
  <si>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</si>
  <si>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</si>
  <si>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</si>
  <si>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</si>
  <si>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</si>
  <si>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</si>
  <si>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</si>
  <si>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</si>
  <si>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</si>
  <si>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</si>
  <si>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</si>
  <si>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</si>
  <si>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</si>
  <si>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</si>
  <si>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</si>
  <si>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</si>
  <si>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</si>
  <si>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</si>
  <si>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</si>
  <si>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</si>
  <si>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</si>
  <si>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</si>
  <si>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</si>
  <si>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</si>
  <si>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</si>
  <si>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</si>
  <si>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</si>
  <si>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</si>
  <si>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</si>
  <si>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</si>
  <si>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</si>
  <si>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</si>
  <si>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</si>
  <si>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</si>
  <si>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</si>
  <si>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</si>
  <si>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</si>
  <si>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</si>
  <si>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</si>
  <si>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</si>
  <si>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</si>
  <si>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</si>
  <si>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</si>
  <si>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</si>
  <si>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</si>
  <si>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</si>
  <si>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</si>
  <si>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</si>
  <si>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</si>
  <si>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</si>
  <si>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</si>
  <si>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</si>
  <si>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</si>
  <si>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</si>
  <si>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</si>
  <si>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</si>
  <si>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</si>
  <si>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</si>
  <si>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</si>
  <si>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</si>
  <si>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</si>
  <si>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</si>
  <si>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</si>
  <si>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</si>
  <si>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</si>
  <si>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</si>
  <si>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</si>
  <si>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</si>
  <si>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</si>
  <si>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</si>
  <si>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</si>
  <si>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</si>
  <si>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</si>
  <si>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</si>
  <si>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</si>
  <si>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</si>
  <si>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ост.на 01.01.</t>
  </si>
  <si>
    <t>декабрь</t>
  </si>
  <si>
    <t xml:space="preserve">                    за   декабрь   2015 г.</t>
  </si>
  <si>
    <t>3.  Материалы, спецодежда и инвентарь</t>
  </si>
  <si>
    <t>Материалы,спецодежда и инвентарь</t>
  </si>
  <si>
    <t>прочистка канализации п-д1</t>
  </si>
  <si>
    <t>смена ламп (2шт) п-д1,2</t>
  </si>
  <si>
    <t>лампа</t>
  </si>
  <si>
    <t>2шт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</si>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</sst>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2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94</v>
      </c>
    </row>
    <row r="3" spans="2:13" ht="12.75">
      <c r="B3" s="1" t="s">
        <v>78</v>
      </c>
      <c r="C3" s="8" t="s">
        <v>93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25783.96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25195.76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0.9771873676502756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25595.76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1004.87</v>
      </c>
      <c r="J25" s="20">
        <v>2</v>
      </c>
      <c r="K25" s="20" t="s">
        <v>98</v>
      </c>
      <c r="L25" s="25">
        <v>0.14</v>
      </c>
      <c r="M25" s="33">
        <f aca="true" t="shared" si="1" ref="M25:M35">L25*114.3*1.202*1.15</f>
        <v>22.1195646</v>
      </c>
    </row>
    <row r="26" spans="1:13" ht="12.75">
      <c r="A26" s="6" t="s">
        <v>91</v>
      </c>
      <c r="F26" s="5">
        <v>680.33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95</v>
      </c>
      <c r="E27" s="5">
        <v>0.76</v>
      </c>
      <c r="F27" s="11">
        <f>E7*E27</f>
        <v>1533.2240000000002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3218.424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1.64</v>
      </c>
      <c r="E30" t="s">
        <v>17</v>
      </c>
      <c r="F30" s="11">
        <f>E7*D30</f>
        <v>3308.536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0.5</v>
      </c>
      <c r="E31" t="s">
        <v>17</v>
      </c>
      <c r="F31" s="11">
        <f>B31*D31</f>
        <v>15.55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3324.0860000000002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 s="55">
        <v>167335</v>
      </c>
      <c r="D34">
        <v>219171.6</v>
      </c>
      <c r="E34">
        <v>2017.4</v>
      </c>
      <c r="F34" s="35">
        <f>C34/D34*E34</f>
        <v>1540.2617355533291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785.2445432999998</v>
      </c>
      <c r="J36" s="20"/>
      <c r="K36" s="30" t="s">
        <v>60</v>
      </c>
      <c r="L36" s="28">
        <f>SUM(L24:L35)</f>
        <v>4.97</v>
      </c>
      <c r="M36" s="34">
        <f>SUM(M24:M35)</f>
        <v>785.2445432999998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1023.1260000000001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99</v>
      </c>
      <c r="L40" s="25" t="s">
        <v>100</v>
      </c>
      <c r="M40" s="25">
        <v>34.6</v>
      </c>
    </row>
    <row r="41" spans="2:13" ht="12.75">
      <c r="B41">
        <v>2017.4</v>
      </c>
      <c r="C41" t="s">
        <v>16</v>
      </c>
      <c r="D41" s="11">
        <v>0.34</v>
      </c>
      <c r="E41" t="s">
        <v>17</v>
      </c>
      <c r="F41" s="11">
        <f>B41*D41</f>
        <v>685.916</v>
      </c>
      <c r="J41" s="20">
        <v>2</v>
      </c>
      <c r="K41" s="20" t="s">
        <v>101</v>
      </c>
      <c r="L41" s="25"/>
      <c r="M41" s="25">
        <f>E7*0.49</f>
        <v>988.5260000000001</v>
      </c>
    </row>
    <row r="42" spans="1:13" ht="12.75">
      <c r="A42" s="51" t="s">
        <v>80</v>
      </c>
      <c r="B42" s="51"/>
      <c r="C42" s="51"/>
      <c r="D42" s="54"/>
      <c r="E42" s="51"/>
      <c r="F42" s="54">
        <v>0</v>
      </c>
      <c r="J42" s="20">
        <v>3</v>
      </c>
      <c r="K42" s="20"/>
      <c r="L42" s="25"/>
      <c r="M42" s="25"/>
    </row>
    <row r="43" spans="1:13" ht="12.75">
      <c r="A43" s="51" t="s">
        <v>96</v>
      </c>
      <c r="B43" s="51"/>
      <c r="C43" s="51"/>
      <c r="D43" s="54">
        <v>0.87</v>
      </c>
      <c r="E43" s="51"/>
      <c r="F43" s="54">
        <f>D43*E7</f>
        <v>1755.1380000000001</v>
      </c>
      <c r="J43" s="20">
        <v>4</v>
      </c>
      <c r="K43" s="20"/>
      <c r="L43" s="25"/>
      <c r="M43" s="25"/>
    </row>
    <row r="44" spans="1:13" ht="12.75">
      <c r="A44" s="4" t="s">
        <v>27</v>
      </c>
      <c r="B44" s="10"/>
      <c r="C44" s="10"/>
      <c r="F44" s="32">
        <f>SUM(F34:F43)</f>
        <v>6006.760266853329</v>
      </c>
      <c r="J44" s="20">
        <v>5</v>
      </c>
      <c r="K44" s="20"/>
      <c r="L44" s="25"/>
      <c r="M44" s="25"/>
    </row>
    <row r="45" spans="1:13" ht="12.75">
      <c r="A45" s="4" t="s">
        <v>28</v>
      </c>
      <c r="J45" s="20">
        <v>6</v>
      </c>
      <c r="K45" s="20"/>
      <c r="L45" s="25"/>
      <c r="M45" s="25"/>
    </row>
    <row r="46" spans="1:13" ht="12.75">
      <c r="A46" t="s">
        <v>29</v>
      </c>
      <c r="B46">
        <v>2017.4</v>
      </c>
      <c r="C46" t="s">
        <v>69</v>
      </c>
      <c r="D46" s="5">
        <v>0.27</v>
      </c>
      <c r="E46" t="s">
        <v>17</v>
      </c>
      <c r="F46" s="11">
        <f>B46*D46</f>
        <v>544.6980000000001</v>
      </c>
      <c r="J46" s="20">
        <v>7</v>
      </c>
      <c r="K46" s="20"/>
      <c r="L46" s="25"/>
      <c r="M46" s="25"/>
    </row>
    <row r="47" spans="1:13" ht="12.75">
      <c r="A47" t="s">
        <v>30</v>
      </c>
      <c r="J47" s="20">
        <v>8</v>
      </c>
      <c r="K47" s="20"/>
      <c r="L47" s="25"/>
      <c r="M47" s="25"/>
    </row>
    <row r="48" spans="1:13" ht="12.75">
      <c r="A48" s="7" t="s">
        <v>77</v>
      </c>
      <c r="J48" s="20">
        <v>9</v>
      </c>
      <c r="K48" s="20"/>
      <c r="L48" s="25"/>
      <c r="M48" s="25"/>
    </row>
    <row r="49" spans="2:13" ht="12.75">
      <c r="B49">
        <v>2017.4</v>
      </c>
      <c r="C49" t="s">
        <v>16</v>
      </c>
      <c r="D49" s="11">
        <v>1.16</v>
      </c>
      <c r="E49" t="s">
        <v>17</v>
      </c>
      <c r="F49" s="11">
        <f>B49*D49</f>
        <v>2340.1839999999997</v>
      </c>
      <c r="J49" s="20">
        <v>10</v>
      </c>
      <c r="K49" s="20"/>
      <c r="L49" s="25"/>
      <c r="M49" s="25"/>
    </row>
    <row r="50" spans="1:13" ht="12.75">
      <c r="A50" s="4" t="s">
        <v>31</v>
      </c>
      <c r="F50" s="32">
        <f>F46+F49</f>
        <v>2884.8819999999996</v>
      </c>
      <c r="J50" s="20">
        <v>11</v>
      </c>
      <c r="K50" s="20"/>
      <c r="L50" s="25"/>
      <c r="M50" s="25"/>
    </row>
    <row r="51" spans="1:13" ht="12.75">
      <c r="A51" s="4" t="s">
        <v>32</v>
      </c>
      <c r="F51" s="5"/>
      <c r="J51" s="20">
        <v>12</v>
      </c>
      <c r="K51" s="20"/>
      <c r="L51" s="25"/>
      <c r="M51" s="25"/>
    </row>
    <row r="52" spans="1:13" ht="12.75">
      <c r="A52" s="7" t="s">
        <v>33</v>
      </c>
      <c r="B52" s="7"/>
      <c r="C52" s="7"/>
      <c r="D52" s="7"/>
      <c r="E52" s="7"/>
      <c r="F52" s="45"/>
      <c r="J52" s="20">
        <v>13</v>
      </c>
      <c r="K52" s="20"/>
      <c r="L52" s="25"/>
      <c r="M52" s="25"/>
    </row>
    <row r="53" spans="2:13" ht="12.75">
      <c r="B53">
        <v>2017.4</v>
      </c>
      <c r="C53" t="s">
        <v>16</v>
      </c>
      <c r="D53" s="11">
        <v>2.52</v>
      </c>
      <c r="E53" t="s">
        <v>17</v>
      </c>
      <c r="F53" s="11">
        <f>B53*D53</f>
        <v>5083.848</v>
      </c>
      <c r="J53" s="20">
        <v>14</v>
      </c>
      <c r="K53" s="20"/>
      <c r="L53" s="25"/>
      <c r="M53" s="25"/>
    </row>
    <row r="54" spans="1:13" ht="12.75">
      <c r="A54" s="4" t="s">
        <v>34</v>
      </c>
      <c r="F54" s="32">
        <f>SUM(F53)</f>
        <v>5083.848</v>
      </c>
      <c r="J54" s="20">
        <v>15</v>
      </c>
      <c r="K54" s="20"/>
      <c r="L54" s="25"/>
      <c r="M54" s="25"/>
    </row>
    <row r="55" spans="1:13" ht="12.75">
      <c r="A55" s="50" t="s">
        <v>83</v>
      </c>
      <c r="B55" s="51"/>
      <c r="C55" s="51"/>
      <c r="D55" s="52">
        <v>2.44</v>
      </c>
      <c r="E55" s="51"/>
      <c r="F55" s="53">
        <f>D55*E7</f>
        <v>4922.456</v>
      </c>
      <c r="J55" s="20">
        <v>16</v>
      </c>
      <c r="K55" s="20"/>
      <c r="L55" s="25"/>
      <c r="M55" s="25"/>
    </row>
    <row r="56" spans="1:13" ht="12.75">
      <c r="A56" s="1" t="s">
        <v>35</v>
      </c>
      <c r="B56" s="1"/>
      <c r="F56" s="32">
        <f>F28+F32+F44+F50+F54+F55</f>
        <v>25440.456266853325</v>
      </c>
      <c r="G56" s="7"/>
      <c r="H56" s="7"/>
      <c r="J56" s="20">
        <v>17</v>
      </c>
      <c r="K56" s="20"/>
      <c r="L56" s="25"/>
      <c r="M56" s="25"/>
    </row>
    <row r="57" spans="1:13" ht="12.75">
      <c r="A57" s="1" t="s">
        <v>81</v>
      </c>
      <c r="B57" s="36"/>
      <c r="C57" s="36">
        <v>0.058</v>
      </c>
      <c r="D57" s="1"/>
      <c r="E57" s="1"/>
      <c r="F57" s="32">
        <f>F56*5.8%</f>
        <v>1475.5464634774928</v>
      </c>
      <c r="J57" s="20">
        <v>18</v>
      </c>
      <c r="K57" s="20"/>
      <c r="L57" s="25"/>
      <c r="M57" s="25"/>
    </row>
    <row r="58" spans="1:13" ht="15">
      <c r="A58" s="12" t="s">
        <v>37</v>
      </c>
      <c r="B58" s="12"/>
      <c r="C58" s="12"/>
      <c r="D58" s="12"/>
      <c r="E58" s="12"/>
      <c r="F58" s="44">
        <f>F56+F57</f>
        <v>26916.00273033082</v>
      </c>
      <c r="J58" s="20"/>
      <c r="K58" s="20"/>
      <c r="L58" s="31" t="s">
        <v>67</v>
      </c>
      <c r="M58" s="34">
        <f>SUM(M40:M57)</f>
        <v>1023.1260000000001</v>
      </c>
    </row>
    <row r="59" spans="2:13" ht="12.75">
      <c r="B59" s="37" t="s">
        <v>72</v>
      </c>
      <c r="C59" s="38" t="s">
        <v>73</v>
      </c>
      <c r="D59" s="22" t="s">
        <v>74</v>
      </c>
      <c r="E59" s="22" t="s">
        <v>75</v>
      </c>
      <c r="F59" s="41" t="s">
        <v>92</v>
      </c>
      <c r="J59" s="46"/>
      <c r="K59" s="46"/>
      <c r="L59" s="47"/>
      <c r="M59" s="48"/>
    </row>
    <row r="60" spans="1:6" ht="12.75">
      <c r="A60" s="13"/>
      <c r="B60" s="39">
        <v>42705</v>
      </c>
      <c r="C60" s="40">
        <v>-16052</v>
      </c>
      <c r="D60" s="42">
        <f>F20</f>
        <v>25595.76</v>
      </c>
      <c r="E60" s="42">
        <f>F58</f>
        <v>26916.00273033082</v>
      </c>
      <c r="F60" s="43">
        <f>C60+D60-E60</f>
        <v>-17372.24273033082</v>
      </c>
    </row>
    <row r="63" ht="12.75">
      <c r="A63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2016-02-25T13:54:44Z</dcterms:modified>
  <cp:category/>
  <cp:version/>
  <cp:contentType/>
  <cp:contentStatus/>
</cp:coreProperties>
</file>