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<sst xmlns="http://schemas.openxmlformats.org/spreadsheetml/2006/main" count="147" uniqueCount="122">
  <si>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</si>
  <si>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</si>
  <si>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</si>
  <si>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</si>
  <si>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</si>
  <si>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</si>
  <si>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</si>
  <si>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</si>
  <si>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</si>
  <si>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</si>
  <si>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</si>
  <si>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</si>
  <si>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</si>
  <si>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</si>
  <si>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</si>
  <si>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</si>
  <si>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</si>
  <si>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</si>
  <si>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</si>
  <si>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</si>
  <si>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</si>
  <si>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</si>
  <si>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</si>
  <si>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</si>
  <si>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</si>
  <si>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</si>
  <si>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</si>
  <si>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</si>
  <si>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</si>
  <si>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</si>
  <si>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</si>
  <si>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</si>
  <si>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</si>
  <si>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</si>
  <si>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</si>
  <si>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</si>
  <si>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</si>
  <si>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</si>
  <si>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</si>
  <si>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</si>
  <si>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</si>
  <si>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</si>
  <si>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</si>
  <si>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</si>
  <si>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</si>
  <si>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</si>
  <si>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</si>
  <si>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</si>
  <si>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</si>
  <si>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</si>
  <si>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</si>
  <si>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</si>
  <si>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</si>
  <si>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</si>
  <si>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</si>
  <si>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</si>
  <si>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</si>
  <si>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</si>
  <si>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</si>
  <si>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</si>
  <si>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</si>
  <si>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</si>
  <si>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</si>
  <si>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</si>
  <si>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</si>
  <si>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</si>
  <si>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</si>
  <si>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</si>
  <si>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</si>
  <si>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</si>
  <si>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</si>
  <si>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</si>
  <si>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</si>
  <si>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</si>
  <si>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</si>
  <si>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</si>
  <si>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</si>
  <si>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</si>
  <si>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</si>
  <si>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</si>
  <si>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</si>
  <si>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</si>
  <si>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</si>
  <si>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</si>
  <si>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</si>
  <si>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</si>
  <si>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</si>
  <si>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</si>
  <si>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ИП Разоренова, Медиа-Маркет,эр-тел,интер.ростел.)</t>
  </si>
  <si>
    <t>2) Дератизация</t>
  </si>
  <si>
    <t xml:space="preserve">         Старший по дому _________________________</t>
  </si>
  <si>
    <t xml:space="preserve">Техлифт     </t>
  </si>
  <si>
    <t>2015 г.</t>
  </si>
  <si>
    <t>и канализации в техподполье мног. жилых зданий</t>
  </si>
  <si>
    <t>г</t>
  </si>
  <si>
    <t>электрощитовые</t>
  </si>
  <si>
    <t>ост.на 01.01.</t>
  </si>
  <si>
    <t>декабрь</t>
  </si>
  <si>
    <t xml:space="preserve">                    за   декабрь   2015 г.</t>
  </si>
  <si>
    <t>0,25 ставки</t>
  </si>
  <si>
    <t>3.  Материалы, спецодежда и инвентарь</t>
  </si>
  <si>
    <t>Материалы,спецодежда и инвентарь</t>
  </si>
  <si>
    <t>ремонт розлива хвс (смета с материалом)</t>
  </si>
  <si>
    <t xml:space="preserve">устр-во врезок (2шт) </t>
  </si>
  <si>
    <t>смена вентиля д 15 (2шт)</t>
  </si>
  <si>
    <t>врезка</t>
  </si>
  <si>
    <t>2шт</t>
  </si>
  <si>
    <t>вентиль д 15</t>
  </si>
  <si>
    <t>электроды</t>
  </si>
  <si>
    <t>0,63 кг</t>
  </si>
  <si>
    <t>лен</t>
  </si>
  <si>
    <t>ремонт кровли (30м2) кв.61,62,63</t>
  </si>
  <si>
    <t>эластобит</t>
  </si>
  <si>
    <t>3 рул.</t>
  </si>
  <si>
    <t>газ-пропан</t>
  </si>
  <si>
    <t>10кг</t>
  </si>
  <si>
    <t>мастика</t>
  </si>
  <si>
    <t>12кг</t>
  </si>
  <si>
    <t>смена ламп (8шт) т/п</t>
  </si>
  <si>
    <t>лампа</t>
  </si>
  <si>
    <t>8шт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</si>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</sst>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6">
      <selection activeCell="M49" sqref="M4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2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98</v>
      </c>
    </row>
    <row r="3" spans="2:13" ht="12.75">
      <c r="B3" s="1" t="s">
        <v>83</v>
      </c>
      <c r="C3" s="8" t="s">
        <v>97</v>
      </c>
      <c r="D3" s="8" t="s">
        <v>92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3158.1</v>
      </c>
      <c r="F7" t="s">
        <v>70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510</v>
      </c>
      <c r="F8" t="s">
        <v>70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>
        <v>2.14</v>
      </c>
      <c r="M9" s="48">
        <f t="shared" si="0"/>
        <v>294.011604</v>
      </c>
    </row>
    <row r="10" spans="1:13" ht="12.75">
      <c r="A10" t="s">
        <v>5</v>
      </c>
      <c r="E10">
        <v>545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2010</v>
      </c>
      <c r="F11" t="s">
        <v>70</v>
      </c>
      <c r="J11" s="16"/>
      <c r="K11" s="18" t="s">
        <v>52</v>
      </c>
      <c r="L11" s="23">
        <v>4.29</v>
      </c>
      <c r="M11" s="48">
        <f t="shared" si="0"/>
        <v>589.3970939999999</v>
      </c>
    </row>
    <row r="12" spans="1:13" ht="12.75">
      <c r="A12" t="s">
        <v>7</v>
      </c>
      <c r="E12">
        <v>563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93</v>
      </c>
      <c r="L13" s="23">
        <v>2.14</v>
      </c>
      <c r="M13" s="48">
        <f t="shared" si="0"/>
        <v>294.011604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48400.55</v>
      </c>
      <c r="J16" s="15" t="s">
        <v>55</v>
      </c>
      <c r="K16" s="26" t="s">
        <v>56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44969.19</v>
      </c>
      <c r="J17" s="15" t="s">
        <v>57</v>
      </c>
      <c r="K17" s="26" t="s">
        <v>95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0.9291049378571111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7" t="s">
        <v>88</v>
      </c>
      <c r="B19" s="7"/>
      <c r="C19" s="7"/>
      <c r="D19" s="7"/>
      <c r="E19" s="7"/>
      <c r="F19" s="11">
        <v>2041.16</v>
      </c>
      <c r="J19" s="16" t="s">
        <v>94</v>
      </c>
      <c r="K19" s="18" t="s">
        <v>60</v>
      </c>
      <c r="L19" s="53">
        <v>0.5</v>
      </c>
      <c r="M19" s="48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47010.350000000006</v>
      </c>
      <c r="J20" s="20"/>
      <c r="K20" s="27" t="s">
        <v>61</v>
      </c>
      <c r="L20" s="28">
        <f>SUM(L6:L19)</f>
        <v>9.07</v>
      </c>
      <c r="M20" s="34">
        <f>SUM(M6:M19)</f>
        <v>1246.114602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99</v>
      </c>
      <c r="F24" s="11">
        <v>3335.55</v>
      </c>
      <c r="J24" s="20">
        <v>1</v>
      </c>
      <c r="K24" s="20" t="s">
        <v>102</v>
      </c>
      <c r="L24" s="25"/>
      <c r="M24" s="33">
        <v>158152.54</v>
      </c>
    </row>
    <row r="25" spans="1:13" ht="12.75">
      <c r="A25" s="6" t="s">
        <v>18</v>
      </c>
      <c r="D25" t="s">
        <v>82</v>
      </c>
      <c r="F25" s="5">
        <v>3348.77</v>
      </c>
      <c r="J25" s="20">
        <v>2</v>
      </c>
      <c r="K25" s="20" t="s">
        <v>103</v>
      </c>
      <c r="L25" s="25">
        <v>8.9</v>
      </c>
      <c r="M25" s="33">
        <f>L25*114.3*1.202*1.15</f>
        <v>1406.172321</v>
      </c>
    </row>
    <row r="26" spans="1:13" ht="12.75">
      <c r="A26" s="6" t="s">
        <v>100</v>
      </c>
      <c r="E26" s="5">
        <v>0.76</v>
      </c>
      <c r="F26" s="11">
        <f>E26*E7</f>
        <v>2400.156</v>
      </c>
      <c r="J26" s="20">
        <v>3</v>
      </c>
      <c r="K26" s="20" t="s">
        <v>104</v>
      </c>
      <c r="L26" s="25">
        <v>1.62</v>
      </c>
      <c r="M26" s="33">
        <f aca="true" t="shared" si="1" ref="M26:M35">L26*114.3*1.202*1.15</f>
        <v>255.95496179999995</v>
      </c>
    </row>
    <row r="27" spans="1:13" ht="12.75">
      <c r="A27" s="4" t="s">
        <v>37</v>
      </c>
      <c r="F27" s="32">
        <f>F24+F25+F26</f>
        <v>9084.475999999999</v>
      </c>
      <c r="J27" s="20">
        <v>4</v>
      </c>
      <c r="K27" s="20" t="s">
        <v>111</v>
      </c>
      <c r="L27" s="25">
        <v>43.94</v>
      </c>
      <c r="M27" s="33">
        <f t="shared" si="1"/>
        <v>6942.3833466</v>
      </c>
    </row>
    <row r="28" spans="1:13" ht="12.75">
      <c r="A28" s="4" t="s">
        <v>19</v>
      </c>
      <c r="J28" s="20">
        <v>5</v>
      </c>
      <c r="K28" s="20" t="s">
        <v>118</v>
      </c>
      <c r="L28" s="25">
        <v>0.56</v>
      </c>
      <c r="M28" s="33">
        <f t="shared" si="1"/>
        <v>88.4782584</v>
      </c>
    </row>
    <row r="29" spans="1:13" ht="12.75">
      <c r="A29" t="s">
        <v>84</v>
      </c>
      <c r="D29" s="5">
        <v>1.64</v>
      </c>
      <c r="E29" t="s">
        <v>17</v>
      </c>
      <c r="F29" s="11">
        <f>E7*D29</f>
        <v>5179.284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89</v>
      </c>
      <c r="B30">
        <v>510</v>
      </c>
      <c r="C30" t="s">
        <v>16</v>
      </c>
      <c r="D30" s="5">
        <v>0.5</v>
      </c>
      <c r="E30" t="s">
        <v>17</v>
      </c>
      <c r="F30" s="5">
        <f>B30*D30</f>
        <v>255</v>
      </c>
      <c r="J30" s="20">
        <v>7</v>
      </c>
      <c r="K30" s="20"/>
      <c r="L30" s="25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5434.284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73</v>
      </c>
      <c r="J32" s="20">
        <v>9</v>
      </c>
      <c r="K32" s="20"/>
      <c r="L32" s="25"/>
      <c r="M32" s="33">
        <f t="shared" si="1"/>
        <v>0</v>
      </c>
    </row>
    <row r="33" spans="1:13" ht="12.75">
      <c r="A33" t="s">
        <v>74</v>
      </c>
      <c r="B33" s="10">
        <v>1</v>
      </c>
      <c r="D33" s="5">
        <v>6152</v>
      </c>
      <c r="F33" s="5">
        <f>B33*D33</f>
        <v>6152</v>
      </c>
      <c r="J33" s="20">
        <v>10</v>
      </c>
      <c r="K33" s="20"/>
      <c r="L33" s="25"/>
      <c r="M33" s="33">
        <f t="shared" si="1"/>
        <v>0</v>
      </c>
    </row>
    <row r="34" spans="1:13" ht="12.75">
      <c r="A34" s="55" t="s">
        <v>91</v>
      </c>
      <c r="B34" s="56"/>
      <c r="C34" s="55"/>
      <c r="D34" s="57"/>
      <c r="E34" s="55"/>
      <c r="F34" s="57">
        <v>4271</v>
      </c>
      <c r="J34" s="20">
        <v>11</v>
      </c>
      <c r="K34" s="20"/>
      <c r="L34" s="25"/>
      <c r="M34" s="33">
        <f t="shared" si="1"/>
        <v>0</v>
      </c>
    </row>
    <row r="35" spans="1:13" ht="12.75">
      <c r="A35" s="1" t="s">
        <v>75</v>
      </c>
      <c r="F35" s="8">
        <f>SUM(F33+F34)</f>
        <v>10423</v>
      </c>
      <c r="J35" s="20">
        <v>12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4"/>
      <c r="J36" s="20"/>
      <c r="K36" s="30" t="s">
        <v>61</v>
      </c>
      <c r="L36" s="28">
        <f>SUM(L24:L35)</f>
        <v>55.019999999999996</v>
      </c>
      <c r="M36" s="34">
        <f>SUM(M24:M35)</f>
        <v>166845.52888779997</v>
      </c>
    </row>
    <row r="37" spans="1:11" ht="12.75">
      <c r="A37" t="s">
        <v>22</v>
      </c>
      <c r="C37" s="54">
        <v>167335</v>
      </c>
      <c r="D37">
        <v>219171.6</v>
      </c>
      <c r="E37">
        <v>3158.1</v>
      </c>
      <c r="F37" s="35">
        <f>C37/D37*E37</f>
        <v>2411.1730876628176</v>
      </c>
      <c r="K37" s="1" t="s">
        <v>65</v>
      </c>
    </row>
    <row r="38" spans="1:13" ht="12.75">
      <c r="A38" t="s">
        <v>23</v>
      </c>
      <c r="F38" s="35">
        <f>M20</f>
        <v>1246.114602</v>
      </c>
      <c r="J38" s="22" t="s">
        <v>39</v>
      </c>
      <c r="K38" s="22"/>
      <c r="L38" s="22" t="s">
        <v>66</v>
      </c>
      <c r="M38" s="22" t="s">
        <v>45</v>
      </c>
    </row>
    <row r="39" spans="1:13" ht="12.75">
      <c r="A39" t="s">
        <v>24</v>
      </c>
      <c r="F39" s="11">
        <f>M36</f>
        <v>166845.52888779997</v>
      </c>
      <c r="J39" s="23" t="s">
        <v>40</v>
      </c>
      <c r="K39" s="23" t="s">
        <v>41</v>
      </c>
      <c r="L39" s="23"/>
      <c r="M39" s="23" t="s">
        <v>67</v>
      </c>
    </row>
    <row r="40" spans="1:13" ht="12.75">
      <c r="A40" t="s">
        <v>81</v>
      </c>
      <c r="F40" s="5">
        <v>721.2</v>
      </c>
      <c r="J40" s="20">
        <v>1</v>
      </c>
      <c r="K40" s="20" t="s">
        <v>105</v>
      </c>
      <c r="L40" s="25" t="s">
        <v>106</v>
      </c>
      <c r="M40" s="25">
        <v>110</v>
      </c>
    </row>
    <row r="41" spans="1:13" ht="12.75">
      <c r="A41" t="s">
        <v>25</v>
      </c>
      <c r="F41" s="11">
        <f>M60</f>
        <v>7004.518999999999</v>
      </c>
      <c r="J41" s="20">
        <v>2</v>
      </c>
      <c r="K41" s="20" t="s">
        <v>107</v>
      </c>
      <c r="L41" s="25" t="s">
        <v>106</v>
      </c>
      <c r="M41" s="25">
        <v>392.34</v>
      </c>
    </row>
    <row r="42" spans="1:13" ht="12.75">
      <c r="A42" t="s">
        <v>26</v>
      </c>
      <c r="F42" s="5"/>
      <c r="J42" s="20">
        <v>3</v>
      </c>
      <c r="K42" s="20" t="s">
        <v>108</v>
      </c>
      <c r="L42" s="25" t="s">
        <v>109</v>
      </c>
      <c r="M42" s="25">
        <v>51.41</v>
      </c>
    </row>
    <row r="43" spans="1:13" ht="12.75">
      <c r="A43" t="s">
        <v>27</v>
      </c>
      <c r="F43" s="5"/>
      <c r="J43" s="20">
        <v>4</v>
      </c>
      <c r="K43" s="20" t="s">
        <v>110</v>
      </c>
      <c r="L43" s="25">
        <v>0.2</v>
      </c>
      <c r="M43" s="25">
        <v>20.2</v>
      </c>
    </row>
    <row r="44" spans="2:13" ht="12.75">
      <c r="B44">
        <v>3158.1</v>
      </c>
      <c r="C44" t="s">
        <v>16</v>
      </c>
      <c r="D44" s="11">
        <v>0.34</v>
      </c>
      <c r="E44" t="s">
        <v>17</v>
      </c>
      <c r="F44" s="11">
        <f>B44*D44</f>
        <v>1073.7540000000001</v>
      </c>
      <c r="J44" s="20">
        <v>5</v>
      </c>
      <c r="K44" s="20" t="s">
        <v>112</v>
      </c>
      <c r="L44" s="25" t="s">
        <v>113</v>
      </c>
      <c r="M44" s="25">
        <v>2503.2</v>
      </c>
    </row>
    <row r="45" spans="1:13" ht="12.75">
      <c r="A45" t="s">
        <v>101</v>
      </c>
      <c r="D45" s="11">
        <v>0.87</v>
      </c>
      <c r="F45" s="11">
        <f>D45*E7</f>
        <v>2747.547</v>
      </c>
      <c r="J45" s="20">
        <v>6</v>
      </c>
      <c r="K45" s="20" t="s">
        <v>114</v>
      </c>
      <c r="L45" s="25" t="s">
        <v>115</v>
      </c>
      <c r="M45" s="25">
        <v>441.5</v>
      </c>
    </row>
    <row r="46" spans="1:13" ht="12.75">
      <c r="A46" s="4" t="s">
        <v>28</v>
      </c>
      <c r="B46" s="10"/>
      <c r="C46" s="10"/>
      <c r="F46" s="32">
        <f>SUM(F37:F45)</f>
        <v>182049.8365774628</v>
      </c>
      <c r="J46" s="20">
        <v>7</v>
      </c>
      <c r="K46" s="20" t="s">
        <v>116</v>
      </c>
      <c r="L46" s="25" t="s">
        <v>117</v>
      </c>
      <c r="M46" s="25">
        <v>1800</v>
      </c>
    </row>
    <row r="47" spans="1:13" ht="12.75">
      <c r="A47" s="4" t="s">
        <v>29</v>
      </c>
      <c r="J47" s="20">
        <v>8</v>
      </c>
      <c r="K47" s="20" t="s">
        <v>119</v>
      </c>
      <c r="L47" s="25" t="s">
        <v>120</v>
      </c>
      <c r="M47" s="25">
        <v>138.4</v>
      </c>
    </row>
    <row r="48" spans="1:13" ht="12.75">
      <c r="A48" t="s">
        <v>30</v>
      </c>
      <c r="B48">
        <v>3158.1</v>
      </c>
      <c r="C48" t="s">
        <v>70</v>
      </c>
      <c r="D48" s="5">
        <v>0.27</v>
      </c>
      <c r="E48" t="s">
        <v>17</v>
      </c>
      <c r="F48" s="11">
        <f>B48*D48</f>
        <v>852.687</v>
      </c>
      <c r="J48" s="20">
        <v>9</v>
      </c>
      <c r="K48" s="20" t="s">
        <v>121</v>
      </c>
      <c r="L48" s="25"/>
      <c r="M48" s="25">
        <f>E7*0.49</f>
        <v>1547.4689999999998</v>
      </c>
    </row>
    <row r="49" spans="1:13" ht="12.75">
      <c r="A49" t="s">
        <v>31</v>
      </c>
      <c r="J49" s="20">
        <v>10</v>
      </c>
      <c r="K49" s="20"/>
      <c r="L49" s="25"/>
      <c r="M49" s="25"/>
    </row>
    <row r="50" spans="1:13" ht="12.75">
      <c r="A50" s="7" t="s">
        <v>80</v>
      </c>
      <c r="J50" s="20">
        <v>11</v>
      </c>
      <c r="K50" s="20"/>
      <c r="L50" s="25"/>
      <c r="M50" s="25"/>
    </row>
    <row r="51" spans="2:13" ht="12.75">
      <c r="B51">
        <v>3158.1</v>
      </c>
      <c r="C51" t="s">
        <v>16</v>
      </c>
      <c r="D51" s="11">
        <v>1.16</v>
      </c>
      <c r="E51" t="s">
        <v>17</v>
      </c>
      <c r="F51" s="11">
        <f>B51*D51</f>
        <v>3663.3959999999997</v>
      </c>
      <c r="J51" s="20">
        <v>12</v>
      </c>
      <c r="K51" s="20"/>
      <c r="L51" s="25"/>
      <c r="M51" s="25"/>
    </row>
    <row r="52" spans="1:13" ht="12.75">
      <c r="A52" s="4" t="s">
        <v>32</v>
      </c>
      <c r="F52" s="32">
        <f>F48+F51</f>
        <v>4516.083</v>
      </c>
      <c r="J52" s="20">
        <v>13</v>
      </c>
      <c r="K52" s="20"/>
      <c r="L52" s="25"/>
      <c r="M52" s="25"/>
    </row>
    <row r="53" spans="1:13" ht="12.75">
      <c r="A53" s="4" t="s">
        <v>33</v>
      </c>
      <c r="J53" s="20">
        <v>14</v>
      </c>
      <c r="K53" s="20"/>
      <c r="L53" s="25"/>
      <c r="M53" s="25"/>
    </row>
    <row r="54" spans="1:13" ht="12.75">
      <c r="A54" s="7" t="s">
        <v>34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3158.1</v>
      </c>
      <c r="C55" t="s">
        <v>16</v>
      </c>
      <c r="D55" s="11">
        <v>2.52</v>
      </c>
      <c r="E55" t="s">
        <v>17</v>
      </c>
      <c r="F55" s="11">
        <f>B55*D55</f>
        <v>7958.412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7958.412</v>
      </c>
      <c r="J56" s="20">
        <v>17</v>
      </c>
      <c r="K56" s="20"/>
      <c r="L56" s="25"/>
      <c r="M56" s="25"/>
    </row>
    <row r="57" spans="1:13" ht="12.75">
      <c r="A57" s="49" t="s">
        <v>87</v>
      </c>
      <c r="B57" s="50"/>
      <c r="C57" s="50"/>
      <c r="D57" s="51">
        <v>2.44</v>
      </c>
      <c r="E57" s="50"/>
      <c r="F57" s="52">
        <f>D57*E7</f>
        <v>7705.763999999999</v>
      </c>
      <c r="J57" s="20">
        <v>18</v>
      </c>
      <c r="K57" s="20"/>
      <c r="L57" s="25"/>
      <c r="M57" s="25"/>
    </row>
    <row r="58" spans="1:13" ht="12.75">
      <c r="A58" s="1" t="s">
        <v>36</v>
      </c>
      <c r="B58" s="1"/>
      <c r="F58" s="32">
        <f>F27+F31+F35+F46+F52+F56+F57</f>
        <v>227171.85557746282</v>
      </c>
      <c r="J58" s="20">
        <v>19</v>
      </c>
      <c r="K58" s="20"/>
      <c r="L58" s="25"/>
      <c r="M58" s="25"/>
    </row>
    <row r="59" spans="1:13" ht="12.75">
      <c r="A59" s="1" t="s">
        <v>85</v>
      </c>
      <c r="B59" s="36"/>
      <c r="C59" s="36">
        <v>0.058</v>
      </c>
      <c r="D59" s="1"/>
      <c r="E59" s="1"/>
      <c r="F59" s="32">
        <f>F58*5.8%</f>
        <v>13175.967623492843</v>
      </c>
      <c r="J59" s="20">
        <v>20</v>
      </c>
      <c r="K59" s="20"/>
      <c r="L59" s="25"/>
      <c r="M59" s="25"/>
    </row>
    <row r="60" spans="1:13" ht="15">
      <c r="A60" s="12" t="s">
        <v>38</v>
      </c>
      <c r="B60" s="12"/>
      <c r="C60" s="12"/>
      <c r="D60" s="12"/>
      <c r="E60" s="12"/>
      <c r="F60" s="42">
        <f>F58+F59</f>
        <v>240347.82320095567</v>
      </c>
      <c r="J60" s="20"/>
      <c r="K60" s="20"/>
      <c r="L60" s="31" t="s">
        <v>68</v>
      </c>
      <c r="M60" s="34">
        <f>SUM(M40:M59)</f>
        <v>7004.518999999999</v>
      </c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96</v>
      </c>
      <c r="J61" s="45"/>
      <c r="K61" s="45"/>
      <c r="L61" s="46"/>
      <c r="M61" s="47"/>
    </row>
    <row r="62" spans="1:6" ht="12.75">
      <c r="A62" s="13"/>
      <c r="B62" s="39">
        <v>42705</v>
      </c>
      <c r="C62" s="40">
        <v>92544</v>
      </c>
      <c r="D62" s="43">
        <f>F20</f>
        <v>47010.350000000006</v>
      </c>
      <c r="E62" s="43">
        <f>F60</f>
        <v>240347.82320095567</v>
      </c>
      <c r="F62" s="44">
        <f>C62+D62-E62</f>
        <v>-100793.47320095566</v>
      </c>
    </row>
    <row r="65" spans="1:8" ht="12.75">
      <c r="A65" t="s">
        <v>90</v>
      </c>
      <c r="G65" s="7"/>
      <c r="H65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2014-02-24T05:42:14Z</cp:lastPrinted>
  <dcterms:created xsi:type="dcterms:W3CDTF">2008-08-18T07:30:19Z</dcterms:created>
  <dcterms:modified xsi:type="dcterms:W3CDTF">2016-02-25T13:55:03Z</dcterms:modified>
  <cp:category/>
  <cp:version/>
  <cp:contentType/>
  <cp:contentStatus/>
</cp:coreProperties>
</file>