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<sst xmlns="http://schemas.openxmlformats.org/spreadsheetml/2006/main" count="127" uniqueCount="103">
  <si>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</si>
  <si>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</si>
  <si>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</si>
  <si>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</si>
  <si>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</si>
  <si>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</si>
  <si>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</si>
  <si>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</si>
  <si>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</si>
  <si>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</si>
  <si>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</si>
  <si>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</si>
  <si>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</si>
  <si>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</si>
  <si>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</si>
  <si>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</si>
  <si>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</si>
  <si>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</si>
  <si>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</si>
  <si>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</si>
  <si>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</si>
  <si>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</si>
  <si>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</si>
  <si>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</si>
  <si>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</si>
  <si>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</si>
  <si>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</si>
  <si>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</si>
  <si>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</si>
  <si>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</si>
  <si>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</si>
  <si>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</si>
  <si>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</si>
  <si>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</si>
  <si>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</si>
  <si>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</si>
  <si>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</si>
  <si>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</si>
  <si>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</si>
  <si>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</si>
  <si>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</si>
  <si>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</si>
  <si>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</si>
  <si>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</si>
  <si>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</si>
  <si>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</si>
  <si>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</si>
  <si>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</si>
  <si>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</si>
  <si>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</si>
  <si>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</si>
  <si>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</si>
  <si>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</si>
  <si>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</si>
  <si>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</si>
  <si>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</si>
  <si>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</si>
  <si>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</si>
  <si>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</si>
  <si>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</si>
  <si>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</si>
  <si>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</si>
  <si>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</si>
  <si>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</si>
  <si>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</si>
  <si>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</si>
  <si>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</si>
  <si>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</si>
  <si>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</si>
  <si>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</si>
  <si>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</si>
  <si>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</si>
  <si>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</si>
  <si>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</si>
  <si>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</si>
  <si>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</si>
  <si>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</si>
  <si>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</si>
  <si>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</si>
  <si>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</si>
  <si>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</si>
  <si>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</si>
  <si>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</si>
  <si>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</si>
  <si>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</si>
  <si>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</si>
  <si>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</si>
  <si>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</si>
  <si>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</si>
  <si>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</si>
  <si>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</si>
  <si>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</si>
  <si>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</si>
  <si>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</si>
  <si>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ост.на 01.01</t>
  </si>
  <si>
    <t>декабрь</t>
  </si>
  <si>
    <t xml:space="preserve">                    за   декабрь  2015 г.</t>
  </si>
  <si>
    <t>Материалы,спецодежда и инвентарь</t>
  </si>
  <si>
    <t>3.  Материалы, спецодежда и инвентарь</t>
  </si>
  <si>
    <t>смена ламп (5шт) п-д4</t>
  </si>
  <si>
    <t>лампа</t>
  </si>
  <si>
    <t>5шт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</si>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</sst>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38320.87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1.1033751514155103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39869.83</v>
      </c>
      <c r="J20" s="20"/>
      <c r="K20" s="53" t="s">
        <v>60</v>
      </c>
      <c r="L20" s="55">
        <f>SUM(L6:L19)</f>
        <v>7.91</v>
      </c>
      <c r="M20" s="33">
        <f>SUM(M6:M19)</f>
        <v>1086.743826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58" t="s">
        <v>99</v>
      </c>
      <c r="L24" s="25">
        <v>0.35</v>
      </c>
      <c r="M24" s="32">
        <f aca="true" t="shared" si="1" ref="M24:M35">L24*114.3*1.202*1.15</f>
        <v>55.29891149999999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2">
        <f t="shared" si="1"/>
        <v>0</v>
      </c>
    </row>
    <row r="26" spans="1:13" ht="12.75">
      <c r="A26" s="6" t="s">
        <v>18</v>
      </c>
      <c r="D26" t="s">
        <v>93</v>
      </c>
      <c r="F26" s="5">
        <v>3077.12</v>
      </c>
      <c r="J26" s="20">
        <v>3</v>
      </c>
      <c r="K26" s="20"/>
      <c r="L26" s="25"/>
      <c r="M26" s="32">
        <f t="shared" si="1"/>
        <v>0</v>
      </c>
    </row>
    <row r="27" spans="1:13" ht="12.75">
      <c r="A27" s="6" t="s">
        <v>98</v>
      </c>
      <c r="B27" s="59"/>
      <c r="C27" s="59"/>
      <c r="D27" s="59"/>
      <c r="E27" s="5">
        <v>0.76</v>
      </c>
      <c r="F27" s="5">
        <f>E27*E7</f>
        <v>2075.56</v>
      </c>
      <c r="J27" s="20">
        <v>4</v>
      </c>
      <c r="K27" s="20"/>
      <c r="L27" s="25"/>
      <c r="M27" s="32">
        <f t="shared" si="1"/>
        <v>0</v>
      </c>
    </row>
    <row r="28" spans="1:13" ht="12.75">
      <c r="A28" s="4" t="s">
        <v>36</v>
      </c>
      <c r="B28" s="1"/>
      <c r="F28" s="31">
        <f>F25+F26+F27</f>
        <v>10934.3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D30*E7</f>
        <v>4478.84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0.5</v>
      </c>
      <c r="E31" t="s">
        <v>17</v>
      </c>
      <c r="F31" s="11">
        <f>B31*D31</f>
        <v>118.15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4596.99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167335</v>
      </c>
      <c r="D34">
        <v>218796.7</v>
      </c>
      <c r="E34">
        <v>2731</v>
      </c>
      <c r="F34" s="35">
        <f>C34/D34*E34</f>
        <v>2088.659860957683</v>
      </c>
      <c r="G34" s="57"/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1086.743826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55.29891149999999</v>
      </c>
      <c r="J36" s="20"/>
      <c r="K36" s="29" t="s">
        <v>60</v>
      </c>
      <c r="L36" s="27">
        <f>SUM(L24:L34)</f>
        <v>0.35</v>
      </c>
      <c r="M36" s="33">
        <f>SUM(M24:M34)</f>
        <v>55.29891149999999</v>
      </c>
    </row>
    <row r="37" spans="1:11" ht="12.75">
      <c r="A37" t="s">
        <v>77</v>
      </c>
      <c r="F37" s="5">
        <v>0</v>
      </c>
      <c r="K37" s="1" t="s">
        <v>64</v>
      </c>
    </row>
    <row r="38" spans="1:13" ht="12.75">
      <c r="A38" t="s">
        <v>25</v>
      </c>
      <c r="F38" s="5">
        <f>M57</f>
        <v>1424.69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100</v>
      </c>
      <c r="L40" s="51" t="s">
        <v>101</v>
      </c>
      <c r="M40" s="51">
        <v>86.5</v>
      </c>
    </row>
    <row r="41" spans="2:13" ht="12.75">
      <c r="B41">
        <v>2731</v>
      </c>
      <c r="C41" t="s">
        <v>16</v>
      </c>
      <c r="D41" s="11">
        <v>0.34</v>
      </c>
      <c r="E41" t="s">
        <v>17</v>
      </c>
      <c r="F41" s="5">
        <f>B41*D41</f>
        <v>928.5400000000001</v>
      </c>
      <c r="J41" s="20">
        <v>2</v>
      </c>
      <c r="K41" s="50" t="s">
        <v>102</v>
      </c>
      <c r="L41" s="51"/>
      <c r="M41" s="51">
        <v>1338.19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4" t="s">
        <v>97</v>
      </c>
      <c r="B43" s="44"/>
      <c r="C43" s="44"/>
      <c r="D43" s="45">
        <v>0.87</v>
      </c>
      <c r="E43" s="44"/>
      <c r="F43" s="5">
        <f>D43*E7</f>
        <v>2375.97</v>
      </c>
      <c r="J43" s="20">
        <v>4</v>
      </c>
      <c r="K43" s="20"/>
      <c r="L43" s="25"/>
      <c r="M43" s="25"/>
    </row>
    <row r="44" spans="1:13" ht="12.75">
      <c r="A44" s="4" t="s">
        <v>28</v>
      </c>
      <c r="B44" s="4"/>
      <c r="C44" s="10"/>
      <c r="F44" s="31">
        <f>SUM(F34:F43)</f>
        <v>7959.902598457684</v>
      </c>
      <c r="J44" s="20">
        <v>5</v>
      </c>
      <c r="K44" s="20"/>
      <c r="L44" s="25"/>
      <c r="M44" s="25"/>
    </row>
    <row r="45" spans="1:13" ht="12.75">
      <c r="A45" s="4" t="s">
        <v>29</v>
      </c>
      <c r="J45" s="20">
        <v>6</v>
      </c>
      <c r="K45" s="20"/>
      <c r="L45" s="25"/>
      <c r="M45" s="25"/>
    </row>
    <row r="46" spans="1:13" ht="12.75">
      <c r="A46" t="s">
        <v>30</v>
      </c>
      <c r="B46">
        <v>2731</v>
      </c>
      <c r="C46" t="s">
        <v>71</v>
      </c>
      <c r="D46" s="5">
        <v>0.27</v>
      </c>
      <c r="E46" t="s">
        <v>17</v>
      </c>
      <c r="F46" s="11">
        <f>B46*D46</f>
        <v>737.37</v>
      </c>
      <c r="J46" s="20">
        <v>7</v>
      </c>
      <c r="K46" s="20"/>
      <c r="L46" s="25"/>
      <c r="M46" s="25"/>
    </row>
    <row r="47" spans="1:13" ht="12.75">
      <c r="A47" t="s">
        <v>31</v>
      </c>
      <c r="F47" s="5"/>
      <c r="J47" s="20">
        <v>8</v>
      </c>
      <c r="K47" s="20"/>
      <c r="L47" s="25"/>
      <c r="M47" s="25"/>
    </row>
    <row r="48" spans="1:13" ht="12.75">
      <c r="A48" s="7" t="s">
        <v>76</v>
      </c>
      <c r="F48" s="5"/>
      <c r="J48" s="20">
        <v>9</v>
      </c>
      <c r="K48" s="20"/>
      <c r="L48" s="25"/>
      <c r="M48" s="25"/>
    </row>
    <row r="49" spans="2:13" ht="12.75">
      <c r="B49">
        <v>2731</v>
      </c>
      <c r="C49" t="s">
        <v>16</v>
      </c>
      <c r="D49" s="11">
        <v>1.16</v>
      </c>
      <c r="E49" t="s">
        <v>17</v>
      </c>
      <c r="F49" s="5">
        <f>B49*D49</f>
        <v>3167.9599999999996</v>
      </c>
      <c r="J49" s="20">
        <v>10</v>
      </c>
      <c r="K49" s="20"/>
      <c r="L49" s="25"/>
      <c r="M49" s="25"/>
    </row>
    <row r="50" spans="1:13" ht="12.75">
      <c r="A50" s="4" t="s">
        <v>32</v>
      </c>
      <c r="B50" s="1"/>
      <c r="F50" s="31">
        <f>F46+F49</f>
        <v>3905.3299999999995</v>
      </c>
      <c r="J50" s="20">
        <v>11</v>
      </c>
      <c r="K50" s="20"/>
      <c r="L50" s="25"/>
      <c r="M50" s="25"/>
    </row>
    <row r="51" spans="1:13" ht="12.75">
      <c r="A51" s="4" t="s">
        <v>33</v>
      </c>
      <c r="J51" s="20">
        <v>12</v>
      </c>
      <c r="K51" s="20"/>
      <c r="L51" s="25"/>
      <c r="M51" s="25"/>
    </row>
    <row r="52" spans="1:13" ht="12.75">
      <c r="A52" s="7" t="s">
        <v>79</v>
      </c>
      <c r="B52" s="7"/>
      <c r="C52" s="7"/>
      <c r="D52" s="7"/>
      <c r="E52" s="7"/>
      <c r="F52" s="7"/>
      <c r="J52" s="20">
        <v>13</v>
      </c>
      <c r="K52" s="20"/>
      <c r="L52" s="25"/>
      <c r="M52" s="25"/>
    </row>
    <row r="53" spans="2:13" ht="12.75">
      <c r="B53">
        <v>2731</v>
      </c>
      <c r="C53" t="s">
        <v>16</v>
      </c>
      <c r="D53" s="11">
        <v>2.52</v>
      </c>
      <c r="E53" t="s">
        <v>17</v>
      </c>
      <c r="F53" s="5">
        <f>B53*D53</f>
        <v>6882.12</v>
      </c>
      <c r="J53" s="20">
        <v>14</v>
      </c>
      <c r="K53" s="20"/>
      <c r="L53" s="25"/>
      <c r="M53" s="25"/>
    </row>
    <row r="54" spans="1:13" ht="12.75">
      <c r="A54" s="4" t="s">
        <v>34</v>
      </c>
      <c r="B54" s="1"/>
      <c r="F54" s="8">
        <f>SUM(F53)</f>
        <v>6882.12</v>
      </c>
      <c r="J54" s="20">
        <v>15</v>
      </c>
      <c r="K54" s="20"/>
      <c r="L54" s="25"/>
      <c r="M54" s="25"/>
    </row>
    <row r="55" spans="1:13" ht="12.75">
      <c r="A55" s="47" t="s">
        <v>85</v>
      </c>
      <c r="B55" s="48"/>
      <c r="C55" s="44"/>
      <c r="D55" s="45">
        <v>2.44</v>
      </c>
      <c r="E55" s="44"/>
      <c r="F55" s="49">
        <f>D55*E7</f>
        <v>6663.639999999999</v>
      </c>
      <c r="J55" s="20">
        <v>16</v>
      </c>
      <c r="K55" s="20"/>
      <c r="L55" s="25"/>
      <c r="M55" s="25"/>
    </row>
    <row r="56" spans="1:13" ht="12.75">
      <c r="A56" s="1" t="s">
        <v>35</v>
      </c>
      <c r="B56" s="1"/>
      <c r="F56" s="31">
        <f>F28+F32+F44+F50+F54+F55</f>
        <v>40942.28259845768</v>
      </c>
      <c r="J56" s="20">
        <v>17</v>
      </c>
      <c r="K56" s="20"/>
      <c r="L56" s="25"/>
      <c r="M56" s="25"/>
    </row>
    <row r="57" spans="1:13" ht="12.75">
      <c r="A57" s="1" t="s">
        <v>83</v>
      </c>
      <c r="B57" s="36"/>
      <c r="C57" s="36">
        <v>0.058</v>
      </c>
      <c r="D57" s="1"/>
      <c r="E57" s="1"/>
      <c r="F57" s="31">
        <f>F56*5.8%</f>
        <v>2374.652390710545</v>
      </c>
      <c r="J57" s="20"/>
      <c r="K57" s="20"/>
      <c r="L57" s="30" t="s">
        <v>67</v>
      </c>
      <c r="M57" s="27">
        <f>SUM(M40:M56)</f>
        <v>1424.69</v>
      </c>
    </row>
    <row r="58" spans="1:6" ht="15">
      <c r="A58" s="12" t="s">
        <v>37</v>
      </c>
      <c r="B58" s="12"/>
      <c r="C58" s="12"/>
      <c r="D58" s="12"/>
      <c r="E58" s="12"/>
      <c r="F58" s="34">
        <f>F56+F57</f>
        <v>43316.93498916822</v>
      </c>
    </row>
    <row r="59" spans="2:6" ht="12.75">
      <c r="B59" s="37" t="s">
        <v>72</v>
      </c>
      <c r="C59" s="38" t="s">
        <v>73</v>
      </c>
      <c r="D59" s="22" t="s">
        <v>74</v>
      </c>
      <c r="E59" s="22" t="s">
        <v>75</v>
      </c>
      <c r="F59" s="42" t="s">
        <v>94</v>
      </c>
    </row>
    <row r="60" spans="1:6" ht="12.75">
      <c r="A60" s="13"/>
      <c r="B60" s="39">
        <v>42705</v>
      </c>
      <c r="C60" s="40">
        <v>-232711</v>
      </c>
      <c r="D60" s="41">
        <f>F20</f>
        <v>39869.83</v>
      </c>
      <c r="E60" s="41">
        <f>F58</f>
        <v>43316.93498916822</v>
      </c>
      <c r="F60" s="43">
        <f>C60+D60-E60</f>
        <v>-236158.1049891682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2016-02-16T10:05:20Z</cp:lastPrinted>
  <dcterms:created xsi:type="dcterms:W3CDTF">2008-08-18T07:30:19Z</dcterms:created>
  <dcterms:modified xsi:type="dcterms:W3CDTF">2016-02-25T13:43:37Z</dcterms:modified>
  <cp:category/>
  <cp:version/>
  <cp:contentType/>
  <cp:contentStatus/>
</cp:coreProperties>
</file>