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<sst xmlns="http://schemas.openxmlformats.org/spreadsheetml/2006/main" count="123" uniqueCount="99">
  <si>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</si>
  <si>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</si>
  <si>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</si>
  <si>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</si>
  <si>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</si>
  <si>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</si>
  <si>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</si>
  <si>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</si>
  <si>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</si>
  <si>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</si>
  <si>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</si>
  <si>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</si>
  <si>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</si>
  <si>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</si>
  <si>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</si>
  <si>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</si>
  <si>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</si>
  <si>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</si>
  <si>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</si>
  <si>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</si>
  <si>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</si>
  <si>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</si>
  <si>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</si>
  <si>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</si>
  <si>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</si>
  <si>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</si>
  <si>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</si>
  <si>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</si>
  <si>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</si>
  <si>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</si>
  <si>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</si>
  <si>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</si>
  <si>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</si>
  <si>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</si>
  <si>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</si>
  <si>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</si>
  <si>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</si>
  <si>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</si>
  <si>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</si>
  <si>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</si>
  <si>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</si>
  <si>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</si>
  <si>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</si>
  <si>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</si>
  <si>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</si>
  <si>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</si>
  <si>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</si>
  <si>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</si>
  <si>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</si>
  <si>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</si>
  <si>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</si>
  <si>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</si>
  <si>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</si>
  <si>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</si>
  <si>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</si>
  <si>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</si>
  <si>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</si>
  <si>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</si>
  <si>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</si>
  <si>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</si>
  <si>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</si>
  <si>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</si>
  <si>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</si>
  <si>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</si>
  <si>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</si>
  <si>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</si>
  <si>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</si>
  <si>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</si>
  <si>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</si>
  <si>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</si>
  <si>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</si>
  <si>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</si>
  <si>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</si>
  <si>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</si>
  <si>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</si>
  <si>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</si>
  <si>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</si>
  <si>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</si>
  <si>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</si>
  <si>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</si>
  <si>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</si>
  <si>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</si>
  <si>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</si>
  <si>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</si>
  <si>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</si>
  <si>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</si>
  <si>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</si>
  <si>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</si>
  <si>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</si>
  <si>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</si>
  <si>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</si>
  <si>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</si>
  <si>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</si>
  <si>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01.01</t>
  </si>
  <si>
    <t>декабрь</t>
  </si>
  <si>
    <t xml:space="preserve">                    за    декабрь  2015 г.</t>
  </si>
  <si>
    <t>3.  Материалы, спецодежда и инвентарь</t>
  </si>
  <si>
    <t>Материалы,спецодежда и инвентарь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</si>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</sst>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M31" sqref="M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79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90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7733.52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8411.92</v>
      </c>
      <c r="J17" s="15" t="s">
        <v>57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1.0877220205029534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91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8411.92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/>
      <c r="L25" s="25"/>
      <c r="M25" s="33">
        <f>L25*114.3*1.202</f>
        <v>0</v>
      </c>
    </row>
    <row r="26" spans="1:13" ht="12.75">
      <c r="A26" s="6" t="s">
        <v>19</v>
      </c>
      <c r="J26" s="20"/>
      <c r="K26" s="30" t="s">
        <v>61</v>
      </c>
      <c r="L26" s="28">
        <f>SUM(L24:L24)</f>
        <v>0</v>
      </c>
      <c r="M26" s="34">
        <f>SUM(M24:M25)</f>
        <v>0</v>
      </c>
    </row>
    <row r="27" spans="1:11" ht="12.75">
      <c r="A27" s="6" t="s">
        <v>96</v>
      </c>
      <c r="E27" s="5">
        <v>0.76</v>
      </c>
      <c r="F27" s="11">
        <f>E27*E7</f>
        <v>435.93600000000004</v>
      </c>
      <c r="K27" s="1" t="s">
        <v>65</v>
      </c>
    </row>
    <row r="28" spans="1:13" ht="12.75">
      <c r="A28" s="4" t="s">
        <v>37</v>
      </c>
      <c r="F28" s="32">
        <f>F25+F26+F27</f>
        <v>1592.2559999999999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1.64</v>
      </c>
      <c r="E30" t="s">
        <v>18</v>
      </c>
      <c r="F30" s="11">
        <f>E7*D30</f>
        <v>940.704</v>
      </c>
      <c r="J30" s="20">
        <v>1</v>
      </c>
      <c r="K30" s="20" t="s">
        <v>98</v>
      </c>
      <c r="L30" s="25"/>
      <c r="M30" s="25">
        <f>E7*0.49</f>
        <v>281.064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940.704</v>
      </c>
      <c r="J32" s="20">
        <v>3</v>
      </c>
      <c r="K32" s="20"/>
      <c r="L32" s="25"/>
      <c r="M32" s="25"/>
    </row>
    <row r="33" spans="1:13" ht="12.75">
      <c r="A33" s="4" t="s">
        <v>22</v>
      </c>
      <c r="B33" s="4"/>
      <c r="J33" s="20">
        <v>4</v>
      </c>
      <c r="K33" s="20"/>
      <c r="L33" s="25"/>
      <c r="M33" s="25"/>
    </row>
    <row r="34" spans="1:13" ht="12.75">
      <c r="A34" t="s">
        <v>23</v>
      </c>
      <c r="C34" s="51">
        <v>167335</v>
      </c>
      <c r="D34">
        <v>218869.7</v>
      </c>
      <c r="E34">
        <v>573.6</v>
      </c>
      <c r="F34" s="35">
        <f>C34/D34*E34</f>
        <v>438.541086317567</v>
      </c>
      <c r="J34" s="20">
        <v>5</v>
      </c>
      <c r="K34" s="20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68</v>
      </c>
      <c r="M35" s="34">
        <f>SUM(M30:M34)</f>
        <v>281.064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281.064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0.34</v>
      </c>
      <c r="E41" t="s">
        <v>18</v>
      </c>
      <c r="F41" s="11">
        <f>B41*D41</f>
        <v>195.02400000000003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5" t="s">
        <v>97</v>
      </c>
      <c r="B43" s="45"/>
      <c r="C43" s="45"/>
      <c r="D43" s="46">
        <v>0.87</v>
      </c>
      <c r="E43" s="45"/>
      <c r="F43" s="46">
        <f>D43*E7</f>
        <v>499.03200000000004</v>
      </c>
    </row>
    <row r="44" spans="1:6" ht="12.75">
      <c r="A44" s="4" t="s">
        <v>29</v>
      </c>
      <c r="B44" s="10"/>
      <c r="C44" s="10"/>
      <c r="F44" s="32">
        <f>SUM(F34:F43)</f>
        <v>1413.661086317567</v>
      </c>
    </row>
    <row r="45" spans="1:6" ht="12.75">
      <c r="A45" s="4" t="s">
        <v>30</v>
      </c>
      <c r="F45" s="5"/>
    </row>
    <row r="46" spans="1:6" ht="12.75">
      <c r="A46" t="s">
        <v>31</v>
      </c>
      <c r="B46">
        <v>573.6</v>
      </c>
      <c r="C46" t="s">
        <v>69</v>
      </c>
      <c r="D46" s="5">
        <v>0.27</v>
      </c>
      <c r="E46" t="s">
        <v>18</v>
      </c>
      <c r="F46" s="11">
        <f>B46*D46</f>
        <v>154.872</v>
      </c>
    </row>
    <row r="47" spans="1:6" ht="12.75">
      <c r="A47" t="s">
        <v>32</v>
      </c>
      <c r="F47" s="5"/>
    </row>
    <row r="48" spans="1:6" ht="12.75">
      <c r="A48" s="7" t="s">
        <v>81</v>
      </c>
      <c r="F48" s="5"/>
    </row>
    <row r="49" spans="2:6" ht="12.75">
      <c r="B49">
        <v>573.6</v>
      </c>
      <c r="C49" t="s">
        <v>17</v>
      </c>
      <c r="D49" s="11">
        <v>1.16</v>
      </c>
      <c r="E49" t="s">
        <v>18</v>
      </c>
      <c r="F49" s="11">
        <f>B49*D49</f>
        <v>665.376</v>
      </c>
    </row>
    <row r="50" spans="1:6" ht="12.75">
      <c r="A50" s="4" t="s">
        <v>33</v>
      </c>
      <c r="F50" s="32">
        <f>F46+F49</f>
        <v>820.248</v>
      </c>
    </row>
    <row r="51" ht="12.75">
      <c r="A51" s="4" t="s">
        <v>34</v>
      </c>
    </row>
    <row r="52" spans="1:6" ht="12.75">
      <c r="A52" s="7" t="s">
        <v>82</v>
      </c>
      <c r="B52" s="7"/>
      <c r="C52" s="7"/>
      <c r="D52" s="7"/>
      <c r="E52" s="7"/>
      <c r="F52" s="7"/>
    </row>
    <row r="53" spans="2:6" ht="12.75">
      <c r="B53">
        <v>573.6</v>
      </c>
      <c r="C53" t="s">
        <v>17</v>
      </c>
      <c r="D53" s="11">
        <v>2.52</v>
      </c>
      <c r="E53" t="s">
        <v>18</v>
      </c>
      <c r="F53" s="11">
        <f>B53*D53</f>
        <v>1445.472</v>
      </c>
    </row>
    <row r="54" spans="1:6" ht="12.75">
      <c r="A54" s="4" t="s">
        <v>35</v>
      </c>
      <c r="F54" s="32">
        <f>SUM(F53)</f>
        <v>1445.472</v>
      </c>
    </row>
    <row r="55" spans="1:6" ht="12.75">
      <c r="A55" s="48" t="s">
        <v>86</v>
      </c>
      <c r="B55" s="45"/>
      <c r="C55" s="45"/>
      <c r="D55" s="49">
        <v>2.44</v>
      </c>
      <c r="E55" s="45"/>
      <c r="F55" s="50">
        <f>D55*E7</f>
        <v>1399.584</v>
      </c>
    </row>
    <row r="56" spans="1:6" ht="12.75">
      <c r="A56" s="1" t="s">
        <v>36</v>
      </c>
      <c r="B56" s="1"/>
      <c r="F56" s="32">
        <f>F28+F32+F44+F50+F54+F55</f>
        <v>7611.925086317567</v>
      </c>
    </row>
    <row r="57" spans="1:6" ht="12.75">
      <c r="A57" s="1" t="s">
        <v>84</v>
      </c>
      <c r="B57" s="36"/>
      <c r="C57" s="36">
        <v>0.058</v>
      </c>
      <c r="D57" s="1"/>
      <c r="E57" s="1"/>
      <c r="F57" s="32">
        <f>F56*5.8%</f>
        <v>441.49165500641885</v>
      </c>
    </row>
    <row r="58" spans="1:6" ht="15">
      <c r="A58" s="12" t="s">
        <v>38</v>
      </c>
      <c r="B58" s="12"/>
      <c r="C58" s="12"/>
      <c r="D58" s="12"/>
      <c r="E58" s="12"/>
      <c r="F58" s="44">
        <f>F56+F57</f>
        <v>8053.416741323986</v>
      </c>
    </row>
    <row r="59" spans="2:6" ht="12.75">
      <c r="B59" s="37" t="s">
        <v>73</v>
      </c>
      <c r="C59" s="38" t="s">
        <v>74</v>
      </c>
      <c r="D59" s="22" t="s">
        <v>75</v>
      </c>
      <c r="E59" s="22" t="s">
        <v>76</v>
      </c>
      <c r="F59" s="41" t="s">
        <v>93</v>
      </c>
    </row>
    <row r="60" spans="1:6" ht="12.75">
      <c r="A60" s="13"/>
      <c r="B60" s="39">
        <v>42705</v>
      </c>
      <c r="C60" s="40">
        <v>-3494</v>
      </c>
      <c r="D60" s="42">
        <f>F20</f>
        <v>8411.92</v>
      </c>
      <c r="E60" s="42">
        <f>F58</f>
        <v>8053.416741323986</v>
      </c>
      <c r="F60" s="43">
        <f>C60+D60-E60</f>
        <v>-3135.4967413239856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2016-02-25T13:53:56Z</dcterms:modified>
  <cp:category/>
  <cp:version/>
  <cp:contentType/>
  <cp:contentStatus/>
</cp:coreProperties>
</file>