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<sst xmlns="http://schemas.openxmlformats.org/spreadsheetml/2006/main" count="162" uniqueCount="134">
  <si>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</si>
  <si>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</si>
  <si>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</si>
  <si>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</si>
  <si>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</si>
  <si>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</si>
  <si>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</si>
  <si>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</si>
  <si>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</si>
  <si>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</si>
  <si>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</si>
  <si>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</si>
  <si>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</si>
  <si>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</si>
  <si>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</si>
  <si>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</si>
  <si>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</si>
  <si>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</si>
  <si>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</si>
  <si>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</si>
  <si>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</si>
  <si>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</si>
  <si>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</si>
  <si>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</si>
  <si>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</si>
  <si>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</si>
  <si>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</si>
  <si>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</si>
  <si>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</si>
  <si>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</si>
  <si>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</si>
  <si>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</si>
  <si>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</si>
  <si>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</si>
  <si>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</si>
  <si>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</si>
  <si>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</si>
  <si>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</si>
  <si>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</si>
  <si>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</si>
  <si>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</si>
  <si>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</si>
  <si>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</si>
  <si>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</si>
  <si>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</si>
  <si>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</si>
  <si>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</si>
  <si>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</si>
  <si>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</si>
  <si>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</si>
  <si>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</si>
  <si>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</si>
  <si>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</si>
  <si>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</si>
  <si>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</si>
  <si>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</si>
  <si>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</si>
  <si>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</si>
  <si>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</si>
  <si>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</si>
  <si>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</si>
  <si>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</si>
  <si>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</si>
  <si>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</si>
  <si>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</si>
  <si>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</si>
  <si>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</si>
  <si>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</si>
  <si>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</si>
  <si>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</si>
  <si>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</si>
  <si>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</si>
  <si>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</si>
  <si>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</si>
  <si>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</si>
  <si>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</si>
  <si>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</si>
  <si>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</si>
  <si>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</si>
  <si>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</si>
  <si>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</si>
  <si>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</si>
  <si>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</si>
  <si>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</si>
  <si>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</si>
  <si>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</si>
  <si>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</si>
  <si>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</si>
  <si>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</si>
  <si>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</si>
  <si>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</si>
  <si>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</si>
  <si>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0,25 ставки</t>
  </si>
  <si>
    <t>ост.на 01.12.</t>
  </si>
  <si>
    <t>ноябрь</t>
  </si>
  <si>
    <t xml:space="preserve">                    за   ноябрь  2015 г.</t>
  </si>
  <si>
    <t>3.  Пескосоляная смесь</t>
  </si>
  <si>
    <t>прочистка канализации п-д3</t>
  </si>
  <si>
    <t>труба д 20 м/пл</t>
  </si>
  <si>
    <t>цанга</t>
  </si>
  <si>
    <t>смена труб д 20 м/пл (13мп) кв.149,138, вестибюль</t>
  </si>
  <si>
    <t>13мп</t>
  </si>
  <si>
    <t>14шт</t>
  </si>
  <si>
    <t>вентиль д 15</t>
  </si>
  <si>
    <t>1шт</t>
  </si>
  <si>
    <t>смена вентиля д 15 (1шт) вестибюль</t>
  </si>
  <si>
    <t>ремонт  дощатого пола</t>
  </si>
  <si>
    <t>покраска пола</t>
  </si>
  <si>
    <t>рейка половая</t>
  </si>
  <si>
    <t>17мп</t>
  </si>
  <si>
    <t>брусок</t>
  </si>
  <si>
    <t>3мп</t>
  </si>
  <si>
    <t>плинтус</t>
  </si>
  <si>
    <t>8мп</t>
  </si>
  <si>
    <t>краска</t>
  </si>
  <si>
    <t>2,7кг</t>
  </si>
  <si>
    <t xml:space="preserve">разборка плинтуса </t>
  </si>
  <si>
    <t>устройство плинтуса</t>
  </si>
  <si>
    <t>остекление  л/кл</t>
  </si>
  <si>
    <t>стекло</t>
  </si>
  <si>
    <t>2,5м2</t>
  </si>
  <si>
    <t>смена провода (10мп) п-д2 ул.осв.</t>
  </si>
  <si>
    <t>смена светильника (1шт) п-д2 ул.осв.</t>
  </si>
  <si>
    <t>смена выключателя (1шт) п-д 2 ул. освещ.</t>
  </si>
  <si>
    <t>смена патрона (1шт) п-д2</t>
  </si>
  <si>
    <t xml:space="preserve">смена ламп (9шт) </t>
  </si>
  <si>
    <t>эл.провод</t>
  </si>
  <si>
    <t>10мп</t>
  </si>
  <si>
    <t>светильник</t>
  </si>
  <si>
    <t>уз.стекло</t>
  </si>
  <si>
    <t>выключатель</t>
  </si>
  <si>
    <t>патрон</t>
  </si>
  <si>
    <t>лампочка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</si>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</sst>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4">
      <selection activeCell="M55" sqref="M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89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36122.59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38250.39</v>
      </c>
      <c r="J17" s="15" t="s">
        <v>57</v>
      </c>
      <c r="K17" s="26" t="s">
        <v>91</v>
      </c>
      <c r="L17" s="21">
        <v>0</v>
      </c>
      <c r="M17" s="45">
        <f t="shared" si="0"/>
        <v>0</v>
      </c>
    </row>
    <row r="18" spans="2:13" ht="12.75">
      <c r="B18" t="s">
        <v>11</v>
      </c>
      <c r="F18" s="9">
        <f>F17/F16</f>
        <v>1.0589049677777813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85</v>
      </c>
      <c r="F19" s="5">
        <v>1146.46</v>
      </c>
      <c r="J19" s="16" t="s">
        <v>90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39396.85</v>
      </c>
      <c r="J20" s="20"/>
      <c r="K20" s="27" t="s">
        <v>61</v>
      </c>
      <c r="L20" s="28">
        <f>SUM(L6:L19)</f>
        <v>1.85</v>
      </c>
      <c r="M20" s="34">
        <f>SUM(M6:M19)</f>
        <v>254.16891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100</v>
      </c>
      <c r="L25" s="25">
        <v>20.15</v>
      </c>
      <c r="M25" s="33">
        <f aca="true" t="shared" si="1" ref="M25:M37">L25*114.3*1.202*1.15</f>
        <v>3183.6373335</v>
      </c>
    </row>
    <row r="26" spans="1:13" ht="12.75">
      <c r="A26" s="6" t="s">
        <v>18</v>
      </c>
      <c r="D26" t="s">
        <v>92</v>
      </c>
      <c r="F26" s="5">
        <v>1702.03</v>
      </c>
      <c r="J26" s="20">
        <v>3</v>
      </c>
      <c r="K26" s="20" t="s">
        <v>105</v>
      </c>
      <c r="L26" s="25">
        <v>0.81</v>
      </c>
      <c r="M26" s="33">
        <f t="shared" si="1"/>
        <v>127.97748089999997</v>
      </c>
    </row>
    <row r="27" spans="1:13" ht="12.75">
      <c r="A27" s="6" t="s">
        <v>96</v>
      </c>
      <c r="F27" s="5">
        <v>476.51</v>
      </c>
      <c r="J27" s="20">
        <v>4</v>
      </c>
      <c r="K27" s="20" t="s">
        <v>106</v>
      </c>
      <c r="L27" s="25">
        <v>20.57</v>
      </c>
      <c r="M27" s="33">
        <f t="shared" si="1"/>
        <v>3249.9960272999992</v>
      </c>
    </row>
    <row r="28" spans="1:13" ht="12.75">
      <c r="A28" s="4" t="s">
        <v>37</v>
      </c>
      <c r="F28" s="32">
        <f>F25+F26+F27</f>
        <v>7960.16</v>
      </c>
      <c r="J28" s="20">
        <v>5</v>
      </c>
      <c r="K28" s="20" t="s">
        <v>107</v>
      </c>
      <c r="L28" s="25">
        <v>7.75</v>
      </c>
      <c r="M28" s="33">
        <f t="shared" si="1"/>
        <v>1224.4758974999997</v>
      </c>
    </row>
    <row r="29" spans="1:13" ht="12.75">
      <c r="A29" s="4" t="s">
        <v>19</v>
      </c>
      <c r="J29" s="20">
        <v>6</v>
      </c>
      <c r="K29" s="20" t="s">
        <v>116</v>
      </c>
      <c r="L29" s="25">
        <v>0.89</v>
      </c>
      <c r="M29" s="33">
        <f t="shared" si="1"/>
        <v>140.6172321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4596.92</v>
      </c>
      <c r="J30" s="20">
        <v>7</v>
      </c>
      <c r="K30" s="20" t="s">
        <v>117</v>
      </c>
      <c r="L30" s="25">
        <v>0.61</v>
      </c>
      <c r="M30" s="33">
        <f t="shared" si="1"/>
        <v>96.37810289999999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 t="s">
        <v>118</v>
      </c>
      <c r="L31" s="25">
        <v>7.77</v>
      </c>
      <c r="M31" s="33">
        <f t="shared" si="1"/>
        <v>1227.6358352999998</v>
      </c>
    </row>
    <row r="32" spans="1:13" ht="12.75">
      <c r="A32" s="4" t="s">
        <v>20</v>
      </c>
      <c r="B32" s="10"/>
      <c r="C32" s="10"/>
      <c r="F32" s="32">
        <f>SUM(F30:F31)</f>
        <v>4596.92</v>
      </c>
      <c r="J32" s="20">
        <v>9</v>
      </c>
      <c r="K32" s="20" t="s">
        <v>121</v>
      </c>
      <c r="L32" s="25">
        <v>1.9</v>
      </c>
      <c r="M32" s="33">
        <f t="shared" si="1"/>
        <v>300.1940909999999</v>
      </c>
    </row>
    <row r="33" spans="1:13" ht="12.75">
      <c r="A33" s="4" t="s">
        <v>21</v>
      </c>
      <c r="B33" s="4"/>
      <c r="J33" s="20">
        <v>10</v>
      </c>
      <c r="K33" s="20" t="s">
        <v>122</v>
      </c>
      <c r="L33" s="25">
        <v>0.89</v>
      </c>
      <c r="M33" s="33">
        <f t="shared" si="1"/>
        <v>140.6172321</v>
      </c>
    </row>
    <row r="34" spans="1:13" ht="12.75">
      <c r="A34" t="s">
        <v>22</v>
      </c>
      <c r="C34" s="50">
        <v>161163</v>
      </c>
      <c r="D34">
        <v>219171.6</v>
      </c>
      <c r="E34">
        <v>2803</v>
      </c>
      <c r="F34" s="35">
        <f>C34/D34*E34</f>
        <v>2061.124201310754</v>
      </c>
      <c r="J34" s="20">
        <v>11</v>
      </c>
      <c r="K34" s="20" t="s">
        <v>123</v>
      </c>
      <c r="L34" s="25">
        <v>0.24</v>
      </c>
      <c r="M34" s="33">
        <f t="shared" si="1"/>
        <v>37.9192536</v>
      </c>
    </row>
    <row r="35" spans="1:13" ht="12.75">
      <c r="A35" t="s">
        <v>23</v>
      </c>
      <c r="F35" s="35">
        <f>M20</f>
        <v>254.16891</v>
      </c>
      <c r="J35" s="20">
        <v>12</v>
      </c>
      <c r="K35" s="20" t="s">
        <v>124</v>
      </c>
      <c r="L35" s="25">
        <v>0.4</v>
      </c>
      <c r="M35" s="33">
        <f t="shared" si="1"/>
        <v>63.19875599999999</v>
      </c>
    </row>
    <row r="36" spans="1:13" ht="12.75">
      <c r="A36" t="s">
        <v>24</v>
      </c>
      <c r="F36" s="11">
        <f>M38</f>
        <v>10655.310261599996</v>
      </c>
      <c r="J36" s="20">
        <v>13</v>
      </c>
      <c r="K36" s="20" t="s">
        <v>125</v>
      </c>
      <c r="L36" s="25">
        <v>0.63</v>
      </c>
      <c r="M36" s="33">
        <f t="shared" si="1"/>
        <v>99.5380407</v>
      </c>
    </row>
    <row r="37" spans="1:13" ht="12.75">
      <c r="A37" t="s">
        <v>77</v>
      </c>
      <c r="F37" s="5">
        <v>4327.2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M56</f>
        <v>8060.820000000001</v>
      </c>
      <c r="J38" s="20"/>
      <c r="K38" s="30" t="s">
        <v>61</v>
      </c>
      <c r="L38" s="28">
        <f>SUM(L24:L37)</f>
        <v>67.44</v>
      </c>
      <c r="M38" s="34">
        <f>SUM(M24:M37)</f>
        <v>10655.310261599996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0.46</v>
      </c>
      <c r="E41" t="s">
        <v>17</v>
      </c>
      <c r="F41" s="11">
        <f>B41*D41</f>
        <v>1289.38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26648.00337291075</v>
      </c>
      <c r="J42" s="20">
        <v>1</v>
      </c>
      <c r="K42" s="20" t="s">
        <v>98</v>
      </c>
      <c r="L42" s="25" t="s">
        <v>101</v>
      </c>
      <c r="M42" s="25">
        <v>1300</v>
      </c>
    </row>
    <row r="43" spans="1:13" ht="12.75">
      <c r="A43" s="4" t="s">
        <v>29</v>
      </c>
      <c r="F43" s="5"/>
      <c r="J43" s="20">
        <v>2</v>
      </c>
      <c r="K43" s="20" t="s">
        <v>99</v>
      </c>
      <c r="L43" s="25" t="s">
        <v>102</v>
      </c>
      <c r="M43" s="25">
        <v>2156</v>
      </c>
    </row>
    <row r="44" spans="1:13" ht="12.75">
      <c r="A44" t="s">
        <v>30</v>
      </c>
      <c r="B44">
        <v>2803</v>
      </c>
      <c r="C44" t="s">
        <v>70</v>
      </c>
      <c r="D44" s="5">
        <v>0.23</v>
      </c>
      <c r="E44" t="s">
        <v>17</v>
      </c>
      <c r="F44" s="11">
        <f>B44*D44</f>
        <v>644.69</v>
      </c>
      <c r="J44" s="20">
        <v>3</v>
      </c>
      <c r="K44" s="20" t="s">
        <v>103</v>
      </c>
      <c r="L44" s="25" t="s">
        <v>104</v>
      </c>
      <c r="M44" s="25">
        <v>195.8</v>
      </c>
    </row>
    <row r="45" spans="1:13" ht="12.75">
      <c r="A45" t="s">
        <v>31</v>
      </c>
      <c r="F45" s="5"/>
      <c r="J45" s="20">
        <v>4</v>
      </c>
      <c r="K45" s="20" t="s">
        <v>108</v>
      </c>
      <c r="L45" s="25" t="s">
        <v>109</v>
      </c>
      <c r="M45" s="25">
        <v>1428</v>
      </c>
    </row>
    <row r="46" spans="1:13" ht="12.75">
      <c r="A46" s="7" t="s">
        <v>78</v>
      </c>
      <c r="F46" s="5"/>
      <c r="J46" s="20">
        <v>5</v>
      </c>
      <c r="K46" s="20" t="s">
        <v>110</v>
      </c>
      <c r="L46" s="25" t="s">
        <v>111</v>
      </c>
      <c r="M46" s="25">
        <v>741</v>
      </c>
    </row>
    <row r="47" spans="2:13" ht="12.75">
      <c r="B47">
        <v>2803</v>
      </c>
      <c r="C47" t="s">
        <v>16</v>
      </c>
      <c r="D47" s="11">
        <v>0.95</v>
      </c>
      <c r="E47" t="s">
        <v>17</v>
      </c>
      <c r="F47" s="11">
        <f>B47*D47</f>
        <v>2662.85</v>
      </c>
      <c r="J47" s="20">
        <v>6</v>
      </c>
      <c r="K47" s="20" t="s">
        <v>112</v>
      </c>
      <c r="L47" s="25" t="s">
        <v>113</v>
      </c>
      <c r="M47" s="25">
        <v>944</v>
      </c>
    </row>
    <row r="48" spans="1:13" ht="12.75">
      <c r="A48" s="4" t="s">
        <v>32</v>
      </c>
      <c r="F48" s="32">
        <f>F44+F47</f>
        <v>3307.54</v>
      </c>
      <c r="J48" s="20">
        <v>7</v>
      </c>
      <c r="K48" s="20" t="s">
        <v>114</v>
      </c>
      <c r="L48" s="25" t="s">
        <v>115</v>
      </c>
      <c r="M48" s="25">
        <v>151.58</v>
      </c>
    </row>
    <row r="49" spans="1:13" ht="12.75">
      <c r="A49" s="4" t="s">
        <v>33</v>
      </c>
      <c r="J49" s="20">
        <v>8</v>
      </c>
      <c r="K49" s="20" t="s">
        <v>119</v>
      </c>
      <c r="L49" s="25" t="s">
        <v>120</v>
      </c>
      <c r="M49" s="25">
        <v>348.35</v>
      </c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 t="s">
        <v>126</v>
      </c>
      <c r="L50" s="25" t="s">
        <v>127</v>
      </c>
      <c r="M50" s="25">
        <v>62</v>
      </c>
    </row>
    <row r="51" spans="2:13" ht="12.75">
      <c r="B51">
        <v>2803</v>
      </c>
      <c r="C51" t="s">
        <v>16</v>
      </c>
      <c r="D51" s="11">
        <v>2.36</v>
      </c>
      <c r="E51" t="s">
        <v>17</v>
      </c>
      <c r="F51" s="11">
        <f>B51*D51</f>
        <v>6615.08</v>
      </c>
      <c r="J51" s="20">
        <v>10</v>
      </c>
      <c r="K51" s="20" t="s">
        <v>128</v>
      </c>
      <c r="L51" s="25" t="s">
        <v>104</v>
      </c>
      <c r="M51" s="25">
        <v>346.42</v>
      </c>
    </row>
    <row r="52" spans="1:13" ht="12.75">
      <c r="A52" s="4" t="s">
        <v>35</v>
      </c>
      <c r="F52" s="8">
        <f>SUM(F51)</f>
        <v>6615.08</v>
      </c>
      <c r="J52" s="20">
        <v>11</v>
      </c>
      <c r="K52" s="20" t="s">
        <v>129</v>
      </c>
      <c r="L52" s="25" t="s">
        <v>104</v>
      </c>
      <c r="M52" s="25">
        <v>141.5</v>
      </c>
    </row>
    <row r="53" spans="1:13" ht="12.75">
      <c r="A53" s="46" t="s">
        <v>84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 t="s">
        <v>130</v>
      </c>
      <c r="L53" s="25" t="s">
        <v>104</v>
      </c>
      <c r="M53" s="25">
        <v>102</v>
      </c>
    </row>
    <row r="54" spans="1:13" ht="12.75">
      <c r="A54" s="1" t="s">
        <v>36</v>
      </c>
      <c r="B54" s="1"/>
      <c r="F54" s="32">
        <f>F28+F32+F42+F48+F52+F53</f>
        <v>49127.70337291075</v>
      </c>
      <c r="J54" s="20">
        <v>13</v>
      </c>
      <c r="K54" s="20" t="s">
        <v>131</v>
      </c>
      <c r="L54" s="25" t="s">
        <v>104</v>
      </c>
      <c r="M54" s="25">
        <v>16.37</v>
      </c>
    </row>
    <row r="55" spans="1:13" ht="12.75">
      <c r="A55" s="1" t="s">
        <v>82</v>
      </c>
      <c r="B55" s="36"/>
      <c r="C55" s="36">
        <v>0.058</v>
      </c>
      <c r="D55" s="1"/>
      <c r="E55" s="1"/>
      <c r="F55" s="32">
        <v>0</v>
      </c>
      <c r="J55" s="20">
        <v>14</v>
      </c>
      <c r="K55" s="20" t="s">
        <v>132</v>
      </c>
      <c r="L55" s="25" t="s">
        <v>133</v>
      </c>
      <c r="M55" s="25">
        <v>127.8</v>
      </c>
    </row>
    <row r="56" spans="1:13" ht="15">
      <c r="A56" s="12" t="s">
        <v>38</v>
      </c>
      <c r="B56" s="12"/>
      <c r="C56" s="12"/>
      <c r="D56" s="12"/>
      <c r="E56" s="12"/>
      <c r="F56" s="42">
        <f>F54+F55</f>
        <v>49127.70337291075</v>
      </c>
      <c r="J56" s="20"/>
      <c r="K56" s="20"/>
      <c r="L56" s="31" t="s">
        <v>68</v>
      </c>
      <c r="M56" s="34">
        <f>SUM(M42:M55)</f>
        <v>8060.820000000001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93</v>
      </c>
    </row>
    <row r="58" spans="1:6" ht="12.75">
      <c r="A58" s="13"/>
      <c r="B58" s="39">
        <v>42675</v>
      </c>
      <c r="C58" s="40">
        <v>-791073</v>
      </c>
      <c r="D58" s="43">
        <f>F20</f>
        <v>39396.85</v>
      </c>
      <c r="E58" s="43">
        <f>F56</f>
        <v>49127.70337291075</v>
      </c>
      <c r="F58" s="44">
        <f>C58+D58-E58</f>
        <v>-800803.8533729108</v>
      </c>
    </row>
    <row r="61" ht="12.75">
      <c r="A61" t="s">
        <v>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2016-01-26T10:42:13Z</dcterms:modified>
  <cp:category/>
  <cp:version/>
  <cp:contentType/>
  <cp:contentStatus/>
</cp:coreProperties>
</file>