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<sst xmlns="http://schemas.openxmlformats.org/spreadsheetml/2006/main" count="146" uniqueCount="120">
  <si>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</si>
  <si>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</si>
  <si>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</si>
  <si>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</si>
  <si>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</si>
  <si>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</si>
  <si>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</si>
  <si>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</si>
  <si>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</si>
  <si>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</si>
  <si>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</si>
  <si>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</si>
  <si>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</si>
  <si>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</si>
  <si>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</si>
  <si>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</si>
  <si>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</si>
  <si>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</si>
  <si>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</si>
  <si>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</si>
  <si>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</si>
  <si>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</si>
  <si>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</si>
  <si>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</si>
  <si>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</si>
  <si>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</si>
  <si>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</si>
  <si>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</si>
  <si>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</si>
  <si>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</si>
  <si>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</si>
  <si>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</si>
  <si>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</si>
  <si>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</si>
  <si>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</si>
  <si>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</si>
  <si>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</si>
  <si>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</si>
  <si>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</si>
  <si>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</si>
  <si>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</si>
  <si>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</si>
  <si>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</si>
  <si>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</si>
  <si>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</si>
  <si>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</si>
  <si>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</si>
  <si>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</si>
  <si>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</si>
  <si>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</si>
  <si>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</si>
  <si>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</si>
  <si>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</si>
  <si>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</si>
  <si>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</si>
  <si>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</si>
  <si>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</si>
  <si>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</si>
  <si>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</si>
  <si>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</si>
  <si>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</si>
  <si>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</si>
  <si>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</si>
  <si>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</si>
  <si>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</si>
  <si>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</si>
  <si>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</si>
  <si>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</si>
  <si>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</si>
  <si>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</si>
  <si>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</si>
  <si>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</si>
  <si>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</si>
  <si>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</si>
  <si>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</si>
  <si>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</si>
  <si>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</si>
  <si>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</si>
  <si>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</si>
  <si>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</si>
  <si>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</si>
  <si>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</si>
  <si>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</si>
  <si>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</si>
  <si>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</si>
  <si>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</si>
  <si>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</si>
  <si>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</si>
  <si>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</si>
  <si>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</si>
  <si>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</si>
  <si>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2015 г.</t>
  </si>
  <si>
    <t>и канализации в техподполье мног-х жилых зданий</t>
  </si>
  <si>
    <t>г</t>
  </si>
  <si>
    <t>электрощитовые</t>
  </si>
  <si>
    <t>0,35 ст.</t>
  </si>
  <si>
    <t>ост.на 01.01</t>
  </si>
  <si>
    <t>декабрь</t>
  </si>
  <si>
    <t xml:space="preserve">                    за   декабрь   2015 г.</t>
  </si>
  <si>
    <t>3.  Материалы, спецодежда и инвентарь</t>
  </si>
  <si>
    <t>Материалы,спецодежда и инвентарь</t>
  </si>
  <si>
    <t>смена задвижки д 80 (1шт) т.п.</t>
  </si>
  <si>
    <t>задвижка д 80</t>
  </si>
  <si>
    <t>1шт</t>
  </si>
  <si>
    <t>болты</t>
  </si>
  <si>
    <t>8шт</t>
  </si>
  <si>
    <t>гайки</t>
  </si>
  <si>
    <t>фланец 80</t>
  </si>
  <si>
    <t>2шт</t>
  </si>
  <si>
    <t>установка фланца д 80 (2шт) т.п.</t>
  </si>
  <si>
    <t>смена труб д 32 на п.пр. (8мп) кв.1</t>
  </si>
  <si>
    <t>труба д 32</t>
  </si>
  <si>
    <t>8мп</t>
  </si>
  <si>
    <t>муфта разъемная 32</t>
  </si>
  <si>
    <t>4шт</t>
  </si>
  <si>
    <t>уголок</t>
  </si>
  <si>
    <t>смена ламп (7шт) л/кл,т.п.</t>
  </si>
  <si>
    <t>лампа</t>
  </si>
  <si>
    <t>7шт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</si>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</sst>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6">
      <selection activeCell="M56" sqref="M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98</v>
      </c>
    </row>
    <row r="3" spans="2:13" ht="12.75">
      <c r="B3" s="1" t="s">
        <v>81</v>
      </c>
      <c r="C3" s="8" t="s">
        <v>97</v>
      </c>
      <c r="D3" s="8" t="s">
        <v>91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4.94</v>
      </c>
      <c r="M11" s="47">
        <f t="shared" si="0"/>
        <v>678.699684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65835.73</v>
      </c>
      <c r="J16" s="15" t="s">
        <v>48</v>
      </c>
      <c r="K16" s="26" t="s">
        <v>49</v>
      </c>
      <c r="L16" s="21">
        <v>2.47</v>
      </c>
      <c r="M16" s="47">
        <f t="shared" si="0"/>
        <v>339.349842</v>
      </c>
    </row>
    <row r="17" spans="1:13" ht="12.75">
      <c r="A17" t="s">
        <v>10</v>
      </c>
      <c r="F17" s="5">
        <v>90039.8</v>
      </c>
      <c r="J17" s="15" t="s">
        <v>50</v>
      </c>
      <c r="K17" s="26" t="s">
        <v>94</v>
      </c>
      <c r="L17" s="21">
        <v>18</v>
      </c>
      <c r="M17" s="47">
        <f t="shared" si="0"/>
        <v>2472.9948</v>
      </c>
    </row>
    <row r="18" spans="2:13" ht="12.75">
      <c r="B18" t="s">
        <v>11</v>
      </c>
      <c r="F18" s="9">
        <f>F17/F16</f>
        <v>1.3676433754133206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93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91358.76000000001</v>
      </c>
      <c r="J20" s="20"/>
      <c r="K20" s="27" t="s">
        <v>54</v>
      </c>
      <c r="L20" s="28">
        <f>SUM(L6:L19)</f>
        <v>32.480000000000004</v>
      </c>
      <c r="M20" s="34">
        <f>SUM(M6:M19)</f>
        <v>4462.381727999999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4.22</v>
      </c>
      <c r="M24" s="33">
        <f>L24*114.3*1.202*1.15</f>
        <v>666.7468757999999</v>
      </c>
    </row>
    <row r="25" spans="1:13" ht="12.75">
      <c r="A25" t="s">
        <v>15</v>
      </c>
      <c r="F25" s="11">
        <v>2590.31</v>
      </c>
      <c r="J25" s="20">
        <v>2</v>
      </c>
      <c r="K25" s="20" t="s">
        <v>109</v>
      </c>
      <c r="L25" s="25">
        <v>2.92</v>
      </c>
      <c r="M25" s="33">
        <f aca="true" t="shared" si="1" ref="M25:M42">L25*114.3*1.202*1.15</f>
        <v>461.3509187999999</v>
      </c>
    </row>
    <row r="26" spans="1:13" ht="12.75">
      <c r="A26" s="6" t="s">
        <v>18</v>
      </c>
      <c r="E26" t="s">
        <v>95</v>
      </c>
      <c r="F26" s="5">
        <v>4207</v>
      </c>
      <c r="J26" s="20">
        <v>3</v>
      </c>
      <c r="K26" s="20" t="s">
        <v>110</v>
      </c>
      <c r="L26" s="25">
        <v>12.52</v>
      </c>
      <c r="M26" s="33">
        <f t="shared" si="1"/>
        <v>1978.1210627999997</v>
      </c>
    </row>
    <row r="27" spans="1:13" ht="12.75">
      <c r="A27" s="6" t="s">
        <v>99</v>
      </c>
      <c r="E27" s="5">
        <v>0.76</v>
      </c>
      <c r="F27" s="11">
        <f>E27*E7</f>
        <v>3272.0280000000002</v>
      </c>
      <c r="J27" s="20">
        <v>4</v>
      </c>
      <c r="K27" s="20" t="s">
        <v>116</v>
      </c>
      <c r="L27" s="25">
        <v>0.49</v>
      </c>
      <c r="M27" s="33">
        <f t="shared" si="1"/>
        <v>77.41847609999999</v>
      </c>
    </row>
    <row r="28" spans="1:13" ht="12.75">
      <c r="A28" s="4" t="s">
        <v>30</v>
      </c>
      <c r="F28" s="32">
        <f>F25+F26+F27</f>
        <v>10069.338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1.64</v>
      </c>
      <c r="E30" t="s">
        <v>17</v>
      </c>
      <c r="F30" s="11">
        <f>E7*D30</f>
        <v>7060.692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0.5</v>
      </c>
      <c r="E31" t="s">
        <v>17</v>
      </c>
      <c r="F31" s="11">
        <f>B31*D31</f>
        <v>308.5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7369.192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6152</v>
      </c>
      <c r="E34" s="45"/>
      <c r="F34" s="46">
        <f>B34*D34</f>
        <v>12304</v>
      </c>
      <c r="J34" s="20">
        <v>11</v>
      </c>
      <c r="K34" s="20"/>
      <c r="L34" s="25"/>
      <c r="M34" s="33">
        <f t="shared" si="1"/>
        <v>0</v>
      </c>
    </row>
    <row r="35" spans="1:13" ht="12.75">
      <c r="A35" s="52" t="s">
        <v>90</v>
      </c>
      <c r="B35" s="52"/>
      <c r="C35" s="52"/>
      <c r="D35" s="53"/>
      <c r="E35" s="54"/>
      <c r="F35" s="55">
        <v>0</v>
      </c>
      <c r="J35" s="20">
        <v>12</v>
      </c>
      <c r="K35" s="20"/>
      <c r="L35" s="25"/>
      <c r="M35" s="33">
        <f t="shared" si="1"/>
        <v>0</v>
      </c>
    </row>
    <row r="36" spans="1:13" ht="12.75">
      <c r="A36" s="4" t="s">
        <v>71</v>
      </c>
      <c r="F36" s="8">
        <f>F34+F35</f>
        <v>12304</v>
      </c>
      <c r="J36" s="20">
        <v>13</v>
      </c>
      <c r="K36" s="20"/>
      <c r="L36" s="25"/>
      <c r="M36" s="33">
        <f t="shared" si="1"/>
        <v>0</v>
      </c>
    </row>
    <row r="37" spans="1:13" ht="12.75">
      <c r="A37" s="4" t="s">
        <v>65</v>
      </c>
      <c r="B37" s="4"/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21</v>
      </c>
      <c r="C38">
        <v>167335</v>
      </c>
      <c r="D38">
        <v>219171.6</v>
      </c>
      <c r="E38">
        <v>4305.3</v>
      </c>
      <c r="F38" s="35">
        <f>C38/D38*E38</f>
        <v>3287.0471151371803</v>
      </c>
      <c r="J38" s="20">
        <v>15</v>
      </c>
      <c r="K38" s="20"/>
      <c r="L38" s="25"/>
      <c r="M38" s="33">
        <f t="shared" si="1"/>
        <v>0</v>
      </c>
    </row>
    <row r="39" spans="1:13" ht="12.75">
      <c r="A39" t="s">
        <v>22</v>
      </c>
      <c r="F39" s="35">
        <f>M20</f>
        <v>4462.381727999999</v>
      </c>
      <c r="J39" s="20">
        <v>16</v>
      </c>
      <c r="K39" s="20"/>
      <c r="L39" s="25"/>
      <c r="M39" s="33">
        <f t="shared" si="1"/>
        <v>0</v>
      </c>
    </row>
    <row r="40" spans="1:13" ht="12.75">
      <c r="A40" t="s">
        <v>23</v>
      </c>
      <c r="F40" s="11">
        <f>M43</f>
        <v>3183.6373334999994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79</v>
      </c>
      <c r="F41" s="5">
        <v>721.2</v>
      </c>
      <c r="J41" s="20">
        <v>18</v>
      </c>
      <c r="K41" s="20"/>
      <c r="L41" s="25"/>
      <c r="M41" s="33">
        <f t="shared" si="1"/>
        <v>0</v>
      </c>
    </row>
    <row r="42" spans="1:13" ht="12.75">
      <c r="A42" t="s">
        <v>24</v>
      </c>
      <c r="F42" s="11">
        <f>M75</f>
        <v>8117.077000000001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25</v>
      </c>
      <c r="F43" s="5"/>
      <c r="J43" s="20"/>
      <c r="K43" s="30" t="s">
        <v>54</v>
      </c>
      <c r="L43" s="28">
        <f>SUM(L24:L42)</f>
        <v>20.15</v>
      </c>
      <c r="M43" s="34">
        <f>SUM(M24:M42)</f>
        <v>3183.6373334999994</v>
      </c>
    </row>
    <row r="44" spans="1:11" ht="12.75">
      <c r="A44" t="s">
        <v>26</v>
      </c>
      <c r="F44" s="5"/>
      <c r="K44" s="1" t="s">
        <v>58</v>
      </c>
    </row>
    <row r="45" spans="2:13" ht="12.75">
      <c r="B45">
        <v>4305.3</v>
      </c>
      <c r="C45" t="s">
        <v>16</v>
      </c>
      <c r="D45" s="11">
        <v>0.34</v>
      </c>
      <c r="E45" t="s">
        <v>17</v>
      </c>
      <c r="F45" s="11">
        <f>B45*D45</f>
        <v>1463.8020000000001</v>
      </c>
      <c r="J45" s="22" t="s">
        <v>32</v>
      </c>
      <c r="K45" s="22"/>
      <c r="L45" s="22" t="s">
        <v>59</v>
      </c>
      <c r="M45" s="22" t="s">
        <v>38</v>
      </c>
    </row>
    <row r="46" spans="1:13" ht="12.75">
      <c r="A46" t="s">
        <v>88</v>
      </c>
      <c r="D46" s="11"/>
      <c r="F46" s="11">
        <v>0</v>
      </c>
      <c r="J46" s="23" t="s">
        <v>33</v>
      </c>
      <c r="K46" s="23" t="s">
        <v>34</v>
      </c>
      <c r="L46" s="23"/>
      <c r="M46" s="23" t="s">
        <v>60</v>
      </c>
    </row>
    <row r="47" spans="1:13" ht="12.75">
      <c r="A47" t="s">
        <v>100</v>
      </c>
      <c r="D47" s="11">
        <v>0.87</v>
      </c>
      <c r="F47" s="11">
        <f>D47*E7</f>
        <v>3745.6110000000003</v>
      </c>
      <c r="J47" s="20">
        <v>1</v>
      </c>
      <c r="K47" s="20" t="s">
        <v>102</v>
      </c>
      <c r="L47" s="25" t="s">
        <v>103</v>
      </c>
      <c r="M47" s="25">
        <v>3291</v>
      </c>
    </row>
    <row r="48" spans="1:13" ht="12.75">
      <c r="A48" s="4" t="s">
        <v>68</v>
      </c>
      <c r="B48" s="10"/>
      <c r="C48" s="10"/>
      <c r="F48" s="32">
        <f>SUM(F38:F47)</f>
        <v>24980.75617663718</v>
      </c>
      <c r="J48" s="20">
        <v>2</v>
      </c>
      <c r="K48" s="20" t="s">
        <v>104</v>
      </c>
      <c r="L48" s="25" t="s">
        <v>105</v>
      </c>
      <c r="M48" s="25">
        <v>35.2</v>
      </c>
    </row>
    <row r="49" spans="1:13" ht="12.75">
      <c r="A49" s="4" t="s">
        <v>66</v>
      </c>
      <c r="F49" s="5"/>
      <c r="J49" s="20">
        <v>3</v>
      </c>
      <c r="K49" s="20" t="s">
        <v>106</v>
      </c>
      <c r="L49" s="25" t="s">
        <v>105</v>
      </c>
      <c r="M49" s="25">
        <v>29.6</v>
      </c>
    </row>
    <row r="50" spans="1:13" ht="12.75">
      <c r="A50" t="s">
        <v>27</v>
      </c>
      <c r="B50">
        <v>4305.3</v>
      </c>
      <c r="C50" t="s">
        <v>63</v>
      </c>
      <c r="D50" s="5">
        <v>0.27</v>
      </c>
      <c r="E50" t="s">
        <v>17</v>
      </c>
      <c r="F50" s="11">
        <f>B50*D50</f>
        <v>1162.431</v>
      </c>
      <c r="J50" s="20">
        <v>4</v>
      </c>
      <c r="K50" s="20" t="s">
        <v>107</v>
      </c>
      <c r="L50" s="25" t="s">
        <v>108</v>
      </c>
      <c r="M50" s="25">
        <v>841.66</v>
      </c>
    </row>
    <row r="51" spans="1:13" ht="12.75">
      <c r="A51" t="s">
        <v>28</v>
      </c>
      <c r="F51" s="5"/>
      <c r="J51" s="20">
        <v>5</v>
      </c>
      <c r="K51" s="20" t="s">
        <v>111</v>
      </c>
      <c r="L51" s="25" t="s">
        <v>112</v>
      </c>
      <c r="M51" s="25">
        <v>939.04</v>
      </c>
    </row>
    <row r="52" spans="1:13" ht="12.75">
      <c r="A52" s="7" t="s">
        <v>80</v>
      </c>
      <c r="J52" s="20">
        <v>6</v>
      </c>
      <c r="K52" s="20" t="s">
        <v>113</v>
      </c>
      <c r="L52" s="25" t="s">
        <v>114</v>
      </c>
      <c r="M52" s="25">
        <v>664</v>
      </c>
    </row>
    <row r="53" spans="2:13" ht="12.75">
      <c r="B53">
        <v>4305.3</v>
      </c>
      <c r="C53" t="s">
        <v>16</v>
      </c>
      <c r="D53" s="11">
        <v>1.16</v>
      </c>
      <c r="E53" t="s">
        <v>17</v>
      </c>
      <c r="F53" s="11">
        <f>B53*D53</f>
        <v>4994.148</v>
      </c>
      <c r="J53" s="20">
        <v>7</v>
      </c>
      <c r="K53" s="20" t="s">
        <v>115</v>
      </c>
      <c r="L53" s="25" t="s">
        <v>114</v>
      </c>
      <c r="M53" s="25">
        <v>85.88</v>
      </c>
    </row>
    <row r="54" spans="1:13" ht="12.75">
      <c r="A54" s="4" t="s">
        <v>67</v>
      </c>
      <c r="F54" s="32">
        <f>F50+F53</f>
        <v>6156.579</v>
      </c>
      <c r="J54" s="20">
        <v>8</v>
      </c>
      <c r="K54" s="20" t="s">
        <v>117</v>
      </c>
      <c r="L54" s="25" t="s">
        <v>118</v>
      </c>
      <c r="M54" s="25">
        <v>121.1</v>
      </c>
    </row>
    <row r="55" spans="1:13" ht="12.75">
      <c r="A55" s="4" t="s">
        <v>69</v>
      </c>
      <c r="J55" s="20">
        <v>9</v>
      </c>
      <c r="K55" s="20" t="s">
        <v>119</v>
      </c>
      <c r="L55" s="25"/>
      <c r="M55" s="25">
        <f>E7*0.49</f>
        <v>2109.597</v>
      </c>
    </row>
    <row r="56" spans="1:13" ht="12.75">
      <c r="A56" s="7" t="s">
        <v>82</v>
      </c>
      <c r="B56" s="7"/>
      <c r="C56" s="7"/>
      <c r="D56" s="7"/>
      <c r="E56" s="7"/>
      <c r="F56" s="7"/>
      <c r="J56" s="20">
        <v>10</v>
      </c>
      <c r="K56" s="20"/>
      <c r="L56" s="25"/>
      <c r="M56" s="25"/>
    </row>
    <row r="57" spans="2:13" ht="12.75">
      <c r="B57">
        <v>4305.3</v>
      </c>
      <c r="C57" t="s">
        <v>16</v>
      </c>
      <c r="D57" s="11">
        <v>2.52</v>
      </c>
      <c r="E57" t="s">
        <v>17</v>
      </c>
      <c r="F57" s="11">
        <f>B57*D57</f>
        <v>10849.356</v>
      </c>
      <c r="J57" s="20">
        <v>11</v>
      </c>
      <c r="K57" s="20"/>
      <c r="L57" s="25"/>
      <c r="M57" s="25"/>
    </row>
    <row r="58" spans="1:13" ht="12.75">
      <c r="A58" s="4" t="s">
        <v>70</v>
      </c>
      <c r="B58" s="1"/>
      <c r="F58" s="32">
        <f>SUM(F57)</f>
        <v>10849.356</v>
      </c>
      <c r="J58" s="20">
        <v>12</v>
      </c>
      <c r="K58" s="20"/>
      <c r="L58" s="25"/>
      <c r="M58" s="25"/>
    </row>
    <row r="59" spans="1:13" ht="12.75">
      <c r="A59" s="48" t="s">
        <v>86</v>
      </c>
      <c r="B59" s="45"/>
      <c r="C59" s="45"/>
      <c r="D59" s="46">
        <v>2.44</v>
      </c>
      <c r="E59" s="45"/>
      <c r="F59" s="49">
        <f>D59*E7</f>
        <v>10504.932</v>
      </c>
      <c r="J59" s="20">
        <v>13</v>
      </c>
      <c r="K59" s="20"/>
      <c r="L59" s="25"/>
      <c r="M59" s="25"/>
    </row>
    <row r="60" spans="1:13" ht="12.75">
      <c r="A60" s="1" t="s">
        <v>29</v>
      </c>
      <c r="B60" s="1"/>
      <c r="F60" s="32">
        <f>F28+F32+F36+F48+F54+F58+F59</f>
        <v>82234.15317663718</v>
      </c>
      <c r="J60" s="20">
        <v>14</v>
      </c>
      <c r="K60" s="20"/>
      <c r="L60" s="25"/>
      <c r="M60" s="25"/>
    </row>
    <row r="61" spans="1:13" ht="12.75">
      <c r="A61" s="1" t="s">
        <v>84</v>
      </c>
      <c r="B61" s="37"/>
      <c r="C61" s="37">
        <v>0.058</v>
      </c>
      <c r="D61" s="1"/>
      <c r="E61" s="1"/>
      <c r="F61" s="32">
        <f>F60*5.8%</f>
        <v>4769.580884244956</v>
      </c>
      <c r="J61" s="20">
        <v>15</v>
      </c>
      <c r="K61" s="20"/>
      <c r="L61" s="25"/>
      <c r="M61" s="25"/>
    </row>
    <row r="62" spans="1:13" ht="15">
      <c r="A62" s="12" t="s">
        <v>31</v>
      </c>
      <c r="B62" s="12"/>
      <c r="C62" s="12"/>
      <c r="D62" s="12"/>
      <c r="E62" s="12"/>
      <c r="F62" s="36">
        <f>F60+F61</f>
        <v>87003.73406088214</v>
      </c>
      <c r="J62" s="20">
        <v>16</v>
      </c>
      <c r="K62" s="20"/>
      <c r="L62" s="25"/>
      <c r="M62" s="25"/>
    </row>
    <row r="63" spans="2:13" ht="12.75">
      <c r="B63" s="38" t="s">
        <v>75</v>
      </c>
      <c r="C63" s="39" t="s">
        <v>76</v>
      </c>
      <c r="D63" s="22" t="s">
        <v>77</v>
      </c>
      <c r="E63" s="22" t="s">
        <v>78</v>
      </c>
      <c r="F63" s="42" t="s">
        <v>96</v>
      </c>
      <c r="J63" s="20">
        <v>17</v>
      </c>
      <c r="K63" s="20"/>
      <c r="L63" s="25"/>
      <c r="M63" s="25"/>
    </row>
    <row r="64" spans="1:13" ht="12.75">
      <c r="A64" s="13"/>
      <c r="B64" s="40">
        <v>42705</v>
      </c>
      <c r="C64" s="41">
        <v>-22111</v>
      </c>
      <c r="D64" s="43">
        <f>F20</f>
        <v>91358.76000000001</v>
      </c>
      <c r="E64" s="43">
        <f>F62</f>
        <v>87003.73406088214</v>
      </c>
      <c r="F64" s="44">
        <f>C64+D64-E64</f>
        <v>-17755.97406088213</v>
      </c>
      <c r="J64" s="20">
        <v>18</v>
      </c>
      <c r="K64" s="20"/>
      <c r="L64" s="25"/>
      <c r="M64" s="25"/>
    </row>
    <row r="65" spans="10:13" ht="12.75">
      <c r="J65" s="20">
        <v>19</v>
      </c>
      <c r="K65" s="20"/>
      <c r="L65" s="25"/>
      <c r="M65" s="25"/>
    </row>
    <row r="66" spans="10:13" ht="12.75">
      <c r="J66" s="20">
        <v>20</v>
      </c>
      <c r="K66" s="20"/>
      <c r="L66" s="25"/>
      <c r="M66" s="25"/>
    </row>
    <row r="67" spans="10:13" ht="12.75">
      <c r="J67" s="20">
        <v>21</v>
      </c>
      <c r="K67" s="20"/>
      <c r="L67" s="25"/>
      <c r="M67" s="25"/>
    </row>
    <row r="68" spans="10:13" ht="12.75">
      <c r="J68" s="20">
        <v>22</v>
      </c>
      <c r="K68" s="20"/>
      <c r="L68" s="25"/>
      <c r="M68" s="25"/>
    </row>
    <row r="69" spans="10:13" ht="12.75">
      <c r="J69" s="20">
        <v>23</v>
      </c>
      <c r="K69" s="20"/>
      <c r="L69" s="25"/>
      <c r="M69" s="25"/>
    </row>
    <row r="70" spans="10:13" ht="12.75">
      <c r="J70" s="20">
        <v>24</v>
      </c>
      <c r="K70" s="20"/>
      <c r="L70" s="25"/>
      <c r="M70" s="25"/>
    </row>
    <row r="71" spans="10:13" ht="12.75">
      <c r="J71" s="20">
        <v>25</v>
      </c>
      <c r="K71" s="20"/>
      <c r="L71" s="25"/>
      <c r="M71" s="25"/>
    </row>
    <row r="72" spans="10:13" ht="12.75">
      <c r="J72" s="20">
        <v>26</v>
      </c>
      <c r="K72" s="20"/>
      <c r="L72" s="25"/>
      <c r="M72" s="25"/>
    </row>
    <row r="73" spans="10:13" ht="12.75">
      <c r="J73" s="20">
        <v>27</v>
      </c>
      <c r="K73" s="20"/>
      <c r="L73" s="25"/>
      <c r="M73" s="25"/>
    </row>
    <row r="74" spans="10:13" ht="12.75">
      <c r="J74" s="20"/>
      <c r="K74" s="20"/>
      <c r="L74" s="25"/>
      <c r="M74" s="25"/>
    </row>
    <row r="75" spans="10:13" ht="12.75">
      <c r="J75" s="20"/>
      <c r="K75" s="20"/>
      <c r="L75" s="31" t="s">
        <v>61</v>
      </c>
      <c r="M75" s="34">
        <f>SUM(M47:M74)</f>
        <v>8117.077000000001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2013-11-05T09:09:56Z</cp:lastPrinted>
  <dcterms:created xsi:type="dcterms:W3CDTF">2008-08-18T07:30:19Z</dcterms:created>
  <dcterms:modified xsi:type="dcterms:W3CDTF">2016-02-25T14:01:53Z</dcterms:modified>
  <cp:category/>
  <cp:version/>
  <cp:contentType/>
  <cp:contentStatus/>
</cp:coreProperties>
</file>