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<sst xmlns="http://schemas.openxmlformats.org/spreadsheetml/2006/main" count="121" uniqueCount="97">
  <si>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</si>
  <si>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</si>
  <si>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</si>
  <si>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</si>
  <si>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</si>
  <si>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</si>
  <si>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</si>
  <si>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</si>
  <si>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</si>
  <si>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</si>
  <si>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</si>
  <si>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</si>
  <si>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</si>
  <si>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</si>
  <si>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</si>
  <si>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</si>
  <si>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</si>
  <si>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</si>
  <si>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</si>
  <si>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</si>
  <si>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</si>
  <si>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</si>
  <si>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</si>
  <si>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</si>
  <si>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</si>
  <si>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</si>
  <si>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</si>
  <si>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</si>
  <si>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</si>
  <si>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</si>
  <si>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</si>
  <si>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</si>
  <si>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</si>
  <si>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</si>
  <si>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</si>
  <si>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</si>
  <si>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</si>
  <si>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</si>
  <si>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</si>
  <si>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</si>
  <si>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</si>
  <si>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</si>
  <si>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</si>
  <si>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</si>
  <si>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</si>
  <si>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</si>
  <si>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</si>
  <si>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</si>
  <si>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</si>
  <si>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</si>
  <si>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</si>
  <si>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</si>
  <si>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</si>
  <si>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</si>
  <si>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</si>
  <si>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</si>
  <si>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</si>
  <si>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</si>
  <si>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</si>
  <si>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</si>
  <si>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</si>
  <si>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</si>
  <si>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</si>
  <si>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</si>
  <si>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</si>
  <si>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</si>
  <si>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</si>
  <si>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</si>
  <si>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</si>
  <si>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</si>
  <si>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</si>
  <si>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</si>
  <si>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</si>
  <si>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</si>
  <si>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</si>
  <si>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</si>
  <si>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</si>
  <si>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</si>
  <si>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</si>
  <si>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</si>
  <si>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</si>
  <si>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 за</t>
  </si>
  <si>
    <t>1) Вывоз и захоронение ТБО</t>
  </si>
  <si>
    <t>Рязаньгоргаз (техобслуживание и ремонт)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</si>
  <si>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</si>
  <si>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</si>
  <si>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</si>
  <si>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</si>
  <si>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</si>
  <si>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  Старший по дому 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</si>
  <si>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</si>
  <si>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</si>
  <si>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</si>
  <si>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</si>
  <si>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01.09</t>
  </si>
  <si>
    <t>август</t>
  </si>
  <si>
    <t xml:space="preserve">                    за    август   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</si>
</sst>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20" xfId="0" applyNumberForma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22">
      <selection activeCell="D52" sqref="D5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71</v>
      </c>
      <c r="C2" s="1"/>
      <c r="D2" s="1" t="s">
        <v>72</v>
      </c>
      <c r="K2" t="s">
        <v>96</v>
      </c>
    </row>
    <row r="3" spans="2:13" ht="12.75">
      <c r="B3" s="1" t="s">
        <v>81</v>
      </c>
      <c r="C3" s="41" t="s">
        <v>95</v>
      </c>
      <c r="D3" s="41" t="s">
        <v>90</v>
      </c>
      <c r="J3" s="13" t="s">
        <v>40</v>
      </c>
      <c r="K3" s="28" t="s">
        <v>65</v>
      </c>
      <c r="L3" s="21" t="s">
        <v>43</v>
      </c>
      <c r="M3" s="21" t="s">
        <v>46</v>
      </c>
    </row>
    <row r="4" spans="10:13" ht="12.75">
      <c r="J4" s="14" t="s">
        <v>41</v>
      </c>
      <c r="K4" s="20" t="s">
        <v>42</v>
      </c>
      <c r="L4" s="20" t="s">
        <v>44</v>
      </c>
      <c r="M4" s="20" t="s">
        <v>47</v>
      </c>
    </row>
    <row r="5" spans="2:13" ht="12.75">
      <c r="B5" t="s">
        <v>1</v>
      </c>
      <c r="J5" s="14"/>
      <c r="K5" s="14"/>
      <c r="L5" s="20" t="s">
        <v>45</v>
      </c>
      <c r="M5" s="20"/>
    </row>
    <row r="6" spans="10:13" ht="12.75">
      <c r="J6" s="19">
        <v>1</v>
      </c>
      <c r="K6" s="19" t="s">
        <v>86</v>
      </c>
      <c r="L6" s="24">
        <v>0</v>
      </c>
      <c r="M6" s="51">
        <f>L6*114.3*1.202</f>
        <v>0</v>
      </c>
    </row>
    <row r="7" spans="1:13" ht="12.75">
      <c r="A7" t="s">
        <v>2</v>
      </c>
      <c r="E7">
        <v>393.9</v>
      </c>
      <c r="F7" t="s">
        <v>70</v>
      </c>
      <c r="J7" s="13">
        <v>2</v>
      </c>
      <c r="K7" s="13" t="s">
        <v>48</v>
      </c>
      <c r="L7" s="13"/>
      <c r="M7" s="51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70</v>
      </c>
      <c r="J8" s="14"/>
      <c r="K8" s="14" t="s">
        <v>49</v>
      </c>
      <c r="L8" s="20"/>
      <c r="M8" s="51">
        <f t="shared" si="0"/>
        <v>0</v>
      </c>
    </row>
    <row r="9" spans="1:13" ht="12.75">
      <c r="A9" t="s">
        <v>4</v>
      </c>
      <c r="J9" s="15"/>
      <c r="K9" s="15" t="s">
        <v>50</v>
      </c>
      <c r="L9" s="22"/>
      <c r="M9" s="51">
        <f t="shared" si="0"/>
        <v>0</v>
      </c>
    </row>
    <row r="10" spans="1:13" ht="12.75">
      <c r="A10" t="s">
        <v>5</v>
      </c>
      <c r="E10">
        <v>122</v>
      </c>
      <c r="F10" t="s">
        <v>70</v>
      </c>
      <c r="J10" s="14">
        <v>3</v>
      </c>
      <c r="K10" s="23" t="s">
        <v>51</v>
      </c>
      <c r="L10" s="20"/>
      <c r="M10" s="51">
        <f t="shared" si="0"/>
        <v>0</v>
      </c>
    </row>
    <row r="11" spans="1:13" ht="12.75">
      <c r="A11" t="s">
        <v>6</v>
      </c>
      <c r="E11">
        <v>1592</v>
      </c>
      <c r="F11" t="s">
        <v>70</v>
      </c>
      <c r="J11" s="15"/>
      <c r="K11" s="17" t="s">
        <v>53</v>
      </c>
      <c r="L11" s="22"/>
      <c r="M11" s="51">
        <f t="shared" si="0"/>
        <v>0</v>
      </c>
    </row>
    <row r="12" spans="1:13" ht="12.75">
      <c r="A12" t="s">
        <v>7</v>
      </c>
      <c r="E12">
        <v>28</v>
      </c>
      <c r="F12" t="s">
        <v>70</v>
      </c>
      <c r="J12" s="13">
        <v>4</v>
      </c>
      <c r="K12" s="16" t="s">
        <v>52</v>
      </c>
      <c r="L12" s="21"/>
      <c r="M12" s="51">
        <f t="shared" si="0"/>
        <v>0</v>
      </c>
    </row>
    <row r="13" spans="10:13" ht="12.75">
      <c r="J13" s="15"/>
      <c r="K13" s="17" t="s">
        <v>91</v>
      </c>
      <c r="L13" s="22"/>
      <c r="M13" s="51">
        <f t="shared" si="0"/>
        <v>0</v>
      </c>
    </row>
    <row r="14" spans="2:13" ht="12.75">
      <c r="B14" s="1" t="s">
        <v>8</v>
      </c>
      <c r="C14" s="1"/>
      <c r="J14" s="19">
        <v>5</v>
      </c>
      <c r="K14" s="18" t="s">
        <v>54</v>
      </c>
      <c r="L14" s="24"/>
      <c r="M14" s="51">
        <f t="shared" si="0"/>
        <v>0</v>
      </c>
    </row>
    <row r="15" spans="10:13" ht="12.75">
      <c r="J15" s="13">
        <v>6</v>
      </c>
      <c r="K15" s="16" t="s">
        <v>55</v>
      </c>
      <c r="L15" s="21"/>
      <c r="M15" s="51">
        <f t="shared" si="0"/>
        <v>0</v>
      </c>
    </row>
    <row r="16" spans="1:13" ht="12.75">
      <c r="A16" s="2" t="s">
        <v>9</v>
      </c>
      <c r="F16" s="10">
        <v>5045.43</v>
      </c>
      <c r="J16" s="14" t="s">
        <v>56</v>
      </c>
      <c r="K16" s="25" t="s">
        <v>57</v>
      </c>
      <c r="L16" s="20"/>
      <c r="M16" s="51">
        <f t="shared" si="0"/>
        <v>0</v>
      </c>
    </row>
    <row r="17" spans="1:13" ht="12.75">
      <c r="A17" t="s">
        <v>10</v>
      </c>
      <c r="F17" s="5">
        <v>2451.15</v>
      </c>
      <c r="J17" s="14" t="s">
        <v>58</v>
      </c>
      <c r="K17" s="25" t="s">
        <v>93</v>
      </c>
      <c r="L17" s="20"/>
      <c r="M17" s="51">
        <f t="shared" si="0"/>
        <v>0</v>
      </c>
    </row>
    <row r="18" spans="2:13" ht="12.75">
      <c r="B18" t="s">
        <v>11</v>
      </c>
      <c r="F18" s="8">
        <f>F17/F16</f>
        <v>0.48581587694210404</v>
      </c>
      <c r="J18" s="14" t="s">
        <v>60</v>
      </c>
      <c r="K18" s="25" t="s">
        <v>59</v>
      </c>
      <c r="L18" s="20"/>
      <c r="M18" s="51">
        <f t="shared" si="0"/>
        <v>0</v>
      </c>
    </row>
    <row r="19" spans="1:13" ht="12.75">
      <c r="A19" t="s">
        <v>12</v>
      </c>
      <c r="F19" s="5">
        <v>0</v>
      </c>
      <c r="J19" s="15" t="s">
        <v>92</v>
      </c>
      <c r="K19" s="17" t="s">
        <v>61</v>
      </c>
      <c r="L19" s="22"/>
      <c r="M19" s="51">
        <f t="shared" si="0"/>
        <v>0</v>
      </c>
    </row>
    <row r="20" spans="1:13" ht="12.75">
      <c r="A20" s="3" t="s">
        <v>13</v>
      </c>
      <c r="B20" s="3"/>
      <c r="C20" s="3"/>
      <c r="D20" s="3"/>
      <c r="E20" s="1"/>
      <c r="F20" s="31">
        <f>F17+F19</f>
        <v>2451.15</v>
      </c>
      <c r="J20" s="19"/>
      <c r="K20" s="26" t="s">
        <v>62</v>
      </c>
      <c r="L20" s="27">
        <f>SUM(L6:L19)</f>
        <v>0</v>
      </c>
      <c r="M20" s="33">
        <f>SUM(M6:M19)</f>
        <v>0</v>
      </c>
    </row>
    <row r="21" ht="12.75">
      <c r="K21" s="1" t="s">
        <v>63</v>
      </c>
    </row>
    <row r="22" spans="2:13" ht="12.75">
      <c r="B22" s="1" t="s">
        <v>14</v>
      </c>
      <c r="C22" s="1"/>
      <c r="J22" s="21" t="s">
        <v>40</v>
      </c>
      <c r="K22" s="13"/>
      <c r="L22" s="21" t="s">
        <v>43</v>
      </c>
      <c r="M22" s="21" t="s">
        <v>46</v>
      </c>
    </row>
    <row r="23" spans="10:13" ht="12.75">
      <c r="J23" s="22" t="s">
        <v>41</v>
      </c>
      <c r="K23" s="22" t="s">
        <v>42</v>
      </c>
      <c r="L23" s="22" t="s">
        <v>64</v>
      </c>
      <c r="M23" s="22" t="s">
        <v>47</v>
      </c>
    </row>
    <row r="24" spans="1:13" ht="12.75">
      <c r="A24" s="4" t="s">
        <v>15</v>
      </c>
      <c r="B24" s="4"/>
      <c r="C24" s="4"/>
      <c r="D24" s="4"/>
      <c r="E24" s="4"/>
      <c r="F24" s="4"/>
      <c r="J24" s="22">
        <v>1</v>
      </c>
      <c r="K24" s="42"/>
      <c r="L24" s="22"/>
      <c r="M24" s="32">
        <f>L24*114.3*1.202*1.15</f>
        <v>0</v>
      </c>
    </row>
    <row r="25" spans="1:13" ht="12.75">
      <c r="A25" t="s">
        <v>16</v>
      </c>
      <c r="D25" t="s">
        <v>80</v>
      </c>
      <c r="F25" s="10">
        <v>1156.32</v>
      </c>
      <c r="J25" s="22">
        <v>2</v>
      </c>
      <c r="K25" s="42"/>
      <c r="L25" s="22"/>
      <c r="M25" s="32">
        <f aca="true" t="shared" si="1" ref="M25:M33">L25*114.3*1.202*1.15</f>
        <v>0</v>
      </c>
    </row>
    <row r="26" spans="1:13" ht="12.75">
      <c r="A26" s="6" t="s">
        <v>19</v>
      </c>
      <c r="J26" s="22">
        <v>3</v>
      </c>
      <c r="K26" s="42"/>
      <c r="L26" s="22"/>
      <c r="M26" s="32">
        <f t="shared" si="1"/>
        <v>0</v>
      </c>
    </row>
    <row r="27" spans="1:13" ht="12.75">
      <c r="A27" s="6" t="s">
        <v>85</v>
      </c>
      <c r="F27" s="5">
        <v>0</v>
      </c>
      <c r="J27" s="22">
        <v>4</v>
      </c>
      <c r="K27" s="42"/>
      <c r="L27" s="22"/>
      <c r="M27" s="32">
        <f t="shared" si="1"/>
        <v>0</v>
      </c>
    </row>
    <row r="28" spans="1:13" ht="12.75">
      <c r="A28" s="4" t="s">
        <v>38</v>
      </c>
      <c r="F28" s="31">
        <f>F25+F26+F27</f>
        <v>1156.32</v>
      </c>
      <c r="J28" s="22">
        <v>5</v>
      </c>
      <c r="K28" s="42"/>
      <c r="L28" s="22"/>
      <c r="M28" s="32">
        <f t="shared" si="1"/>
        <v>0</v>
      </c>
    </row>
    <row r="29" spans="1:13" ht="12.75">
      <c r="A29" s="4" t="s">
        <v>20</v>
      </c>
      <c r="J29" s="22">
        <v>6</v>
      </c>
      <c r="K29" s="42"/>
      <c r="L29" s="22"/>
      <c r="M29" s="32">
        <f t="shared" si="1"/>
        <v>0</v>
      </c>
    </row>
    <row r="30" spans="1:13" ht="12.75">
      <c r="A30" t="s">
        <v>82</v>
      </c>
      <c r="D30" s="5">
        <v>1.9</v>
      </c>
      <c r="E30" t="s">
        <v>18</v>
      </c>
      <c r="F30" s="10">
        <f>E7*D30</f>
        <v>748.41</v>
      </c>
      <c r="J30" s="22"/>
      <c r="K30" s="42"/>
      <c r="L30" s="22"/>
      <c r="M30" s="32">
        <f t="shared" si="1"/>
        <v>0</v>
      </c>
    </row>
    <row r="31" spans="1:13" ht="12.75">
      <c r="A31" t="s">
        <v>88</v>
      </c>
      <c r="B31">
        <v>0</v>
      </c>
      <c r="C31" t="s">
        <v>17</v>
      </c>
      <c r="D31" s="5">
        <v>0</v>
      </c>
      <c r="E31" t="s">
        <v>18</v>
      </c>
      <c r="F31" s="5">
        <f>B31*D31</f>
        <v>0</v>
      </c>
      <c r="J31" s="22"/>
      <c r="K31" s="42"/>
      <c r="L31" s="22"/>
      <c r="M31" s="32">
        <f t="shared" si="1"/>
        <v>0</v>
      </c>
    </row>
    <row r="32" spans="1:13" ht="12.75">
      <c r="A32" s="4" t="s">
        <v>21</v>
      </c>
      <c r="B32" s="9"/>
      <c r="C32" s="9"/>
      <c r="F32" s="31">
        <f>SUM(F30:F31)</f>
        <v>748.41</v>
      </c>
      <c r="J32" s="22"/>
      <c r="K32" s="42"/>
      <c r="L32" s="22"/>
      <c r="M32" s="32">
        <f t="shared" si="1"/>
        <v>0</v>
      </c>
    </row>
    <row r="33" spans="1:13" ht="12.75">
      <c r="A33" s="4" t="s">
        <v>22</v>
      </c>
      <c r="B33" s="4"/>
      <c r="J33" s="19"/>
      <c r="K33" s="43"/>
      <c r="L33" s="24"/>
      <c r="M33" s="32">
        <f t="shared" si="1"/>
        <v>0</v>
      </c>
    </row>
    <row r="34" spans="1:13" ht="12.75">
      <c r="A34" t="s">
        <v>23</v>
      </c>
      <c r="C34">
        <v>166649</v>
      </c>
      <c r="D34">
        <v>218869.7</v>
      </c>
      <c r="E34">
        <v>393.9</v>
      </c>
      <c r="F34" s="34">
        <f>C34/D34*E34</f>
        <v>299.9183582743522</v>
      </c>
      <c r="J34" s="19"/>
      <c r="K34" s="29" t="s">
        <v>62</v>
      </c>
      <c r="L34" s="27">
        <f>SUM(L33:L33)</f>
        <v>0</v>
      </c>
      <c r="M34" s="33">
        <f>SUM(M24:M33)</f>
        <v>0</v>
      </c>
    </row>
    <row r="35" spans="1:11" ht="12.75">
      <c r="A35" t="s">
        <v>24</v>
      </c>
      <c r="F35" s="34">
        <f>M20</f>
        <v>0</v>
      </c>
      <c r="K35" s="1" t="s">
        <v>66</v>
      </c>
    </row>
    <row r="36" spans="1:13" ht="12.75">
      <c r="A36" t="s">
        <v>25</v>
      </c>
      <c r="F36" s="10">
        <f>M34</f>
        <v>0</v>
      </c>
      <c r="J36" s="21" t="s">
        <v>40</v>
      </c>
      <c r="K36" s="21"/>
      <c r="L36" s="21" t="s">
        <v>67</v>
      </c>
      <c r="M36" s="21" t="s">
        <v>46</v>
      </c>
    </row>
    <row r="37" spans="1:13" ht="12.75">
      <c r="A37" t="s">
        <v>78</v>
      </c>
      <c r="F37" s="5">
        <v>0</v>
      </c>
      <c r="J37" s="22" t="s">
        <v>41</v>
      </c>
      <c r="K37" s="22" t="s">
        <v>42</v>
      </c>
      <c r="L37" s="22"/>
      <c r="M37" s="22" t="s">
        <v>68</v>
      </c>
    </row>
    <row r="38" spans="1:13" ht="12.75">
      <c r="A38" t="s">
        <v>26</v>
      </c>
      <c r="F38" s="10">
        <f>M50</f>
        <v>0</v>
      </c>
      <c r="J38" s="22">
        <v>1</v>
      </c>
      <c r="K38" s="42"/>
      <c r="L38" s="22"/>
      <c r="M38" s="22"/>
    </row>
    <row r="39" spans="1:13" ht="12.75">
      <c r="A39" t="s">
        <v>27</v>
      </c>
      <c r="F39" s="5"/>
      <c r="J39" s="22">
        <v>2</v>
      </c>
      <c r="K39" s="42"/>
      <c r="L39" s="22"/>
      <c r="M39" s="22"/>
    </row>
    <row r="40" spans="1:13" ht="12.75">
      <c r="A40" t="s">
        <v>28</v>
      </c>
      <c r="F40" s="5"/>
      <c r="J40" s="22">
        <v>3</v>
      </c>
      <c r="K40" s="42"/>
      <c r="L40" s="22"/>
      <c r="M40" s="22"/>
    </row>
    <row r="41" spans="2:13" ht="12.75">
      <c r="B41">
        <v>393.9</v>
      </c>
      <c r="C41" t="s">
        <v>17</v>
      </c>
      <c r="D41" s="10">
        <v>0.53</v>
      </c>
      <c r="E41" t="s">
        <v>18</v>
      </c>
      <c r="F41" s="10">
        <f>B41*D41</f>
        <v>208.767</v>
      </c>
      <c r="J41" s="22">
        <v>4</v>
      </c>
      <c r="K41" s="42"/>
      <c r="L41" s="22"/>
      <c r="M41" s="22"/>
    </row>
    <row r="42" spans="1:13" ht="12.75">
      <c r="A42" s="49" t="s">
        <v>83</v>
      </c>
      <c r="B42" s="49"/>
      <c r="C42" s="49"/>
      <c r="D42" s="50"/>
      <c r="E42" s="49"/>
      <c r="F42" s="50">
        <v>0</v>
      </c>
      <c r="J42" s="22">
        <v>5</v>
      </c>
      <c r="K42" s="42"/>
      <c r="L42" s="22"/>
      <c r="M42" s="22"/>
    </row>
    <row r="43" spans="1:13" ht="12.75">
      <c r="A43" s="4" t="s">
        <v>29</v>
      </c>
      <c r="B43" s="9"/>
      <c r="C43" s="9"/>
      <c r="F43" s="31">
        <f>SUM(F34:F42)</f>
        <v>508.6853582743522</v>
      </c>
      <c r="J43" s="22">
        <v>6</v>
      </c>
      <c r="K43" s="42"/>
      <c r="L43" s="22"/>
      <c r="M43" s="22"/>
    </row>
    <row r="44" spans="1:13" ht="12.75">
      <c r="A44" s="4" t="s">
        <v>30</v>
      </c>
      <c r="F44" s="5"/>
      <c r="J44" s="22">
        <v>7</v>
      </c>
      <c r="K44" s="42"/>
      <c r="L44" s="22"/>
      <c r="M44" s="22"/>
    </row>
    <row r="45" spans="1:13" ht="12.75">
      <c r="A45" t="s">
        <v>31</v>
      </c>
      <c r="B45">
        <v>393.9</v>
      </c>
      <c r="C45" t="s">
        <v>70</v>
      </c>
      <c r="D45" s="5">
        <v>0.15</v>
      </c>
      <c r="E45" t="s">
        <v>18</v>
      </c>
      <c r="F45" s="10">
        <f>B45*D45</f>
        <v>59.084999999999994</v>
      </c>
      <c r="J45" s="22">
        <v>8</v>
      </c>
      <c r="K45" s="42"/>
      <c r="L45" s="22"/>
      <c r="M45" s="22"/>
    </row>
    <row r="46" spans="1:13" ht="12.75">
      <c r="A46" t="s">
        <v>32</v>
      </c>
      <c r="J46" s="22">
        <v>9</v>
      </c>
      <c r="K46" s="42"/>
      <c r="L46" s="22"/>
      <c r="M46" s="22"/>
    </row>
    <row r="47" spans="1:13" ht="12.75">
      <c r="A47" s="7" t="s">
        <v>79</v>
      </c>
      <c r="J47" s="22">
        <v>10</v>
      </c>
      <c r="K47" s="42"/>
      <c r="L47" s="22"/>
      <c r="M47" s="22"/>
    </row>
    <row r="48" spans="2:13" ht="12.75">
      <c r="B48">
        <v>393.9</v>
      </c>
      <c r="C48" t="s">
        <v>17</v>
      </c>
      <c r="D48" s="10">
        <v>1.14</v>
      </c>
      <c r="E48" t="s">
        <v>18</v>
      </c>
      <c r="F48" s="10">
        <f>B48*D48</f>
        <v>449.04599999999994</v>
      </c>
      <c r="J48" s="22">
        <v>9</v>
      </c>
      <c r="K48" s="42"/>
      <c r="L48" s="22"/>
      <c r="M48" s="22"/>
    </row>
    <row r="49" spans="1:13" ht="12.75">
      <c r="A49" s="4" t="s">
        <v>33</v>
      </c>
      <c r="F49" s="31">
        <f>F45+F48</f>
        <v>508.1309999999999</v>
      </c>
      <c r="J49" s="19"/>
      <c r="K49" s="43"/>
      <c r="L49" s="24"/>
      <c r="M49" s="24">
        <v>0</v>
      </c>
    </row>
    <row r="50" spans="1:13" ht="12.75">
      <c r="A50" s="4" t="s">
        <v>34</v>
      </c>
      <c r="J50" s="19"/>
      <c r="K50" s="19"/>
      <c r="L50" s="30" t="s">
        <v>69</v>
      </c>
      <c r="M50" s="33">
        <f>SUM(M38:M49)</f>
        <v>0</v>
      </c>
    </row>
    <row r="51" spans="1:6" ht="12.75">
      <c r="A51" s="7" t="s">
        <v>35</v>
      </c>
      <c r="B51" s="7"/>
      <c r="C51" s="7"/>
      <c r="D51" s="7"/>
      <c r="E51" s="7"/>
      <c r="F51" s="7"/>
    </row>
    <row r="52" spans="2:6" ht="12.75">
      <c r="B52">
        <v>393.9</v>
      </c>
      <c r="C52" t="s">
        <v>17</v>
      </c>
      <c r="D52" s="10">
        <v>2.34</v>
      </c>
      <c r="E52" t="s">
        <v>18</v>
      </c>
      <c r="F52" s="10">
        <f>B52*D52</f>
        <v>921.7259999999999</v>
      </c>
    </row>
    <row r="53" spans="1:6" ht="12.75">
      <c r="A53" s="4" t="s">
        <v>36</v>
      </c>
      <c r="F53" s="31">
        <f>SUM(F52)</f>
        <v>921.7259999999999</v>
      </c>
    </row>
    <row r="54" spans="1:6" ht="12.75">
      <c r="A54" s="52" t="s">
        <v>87</v>
      </c>
      <c r="B54" s="49"/>
      <c r="C54" s="49"/>
      <c r="D54" s="53">
        <v>0</v>
      </c>
      <c r="E54" s="49"/>
      <c r="F54" s="54">
        <f>D54*E7</f>
        <v>0</v>
      </c>
    </row>
    <row r="55" spans="1:6" ht="12.75">
      <c r="A55" s="1" t="s">
        <v>37</v>
      </c>
      <c r="B55" s="1"/>
      <c r="F55" s="31">
        <f>F28+F32+F43+F49+F53+F54</f>
        <v>3843.272358274352</v>
      </c>
    </row>
    <row r="56" spans="1:6" ht="12.75">
      <c r="A56" s="1" t="s">
        <v>84</v>
      </c>
      <c r="B56" s="35"/>
      <c r="C56" s="35">
        <v>0.058</v>
      </c>
      <c r="D56" s="1"/>
      <c r="E56" s="1"/>
      <c r="F56" s="31">
        <f>F55*5.8%</f>
        <v>222.9097967799124</v>
      </c>
    </row>
    <row r="57" spans="1:6" ht="15">
      <c r="A57" s="11" t="s">
        <v>39</v>
      </c>
      <c r="B57" s="11"/>
      <c r="C57" s="46"/>
      <c r="D57" s="11"/>
      <c r="E57" s="11"/>
      <c r="F57" s="44">
        <f>F55+F56</f>
        <v>4066.1821550542645</v>
      </c>
    </row>
    <row r="58" spans="2:6" ht="13.5" thickBot="1">
      <c r="B58" s="36" t="s">
        <v>74</v>
      </c>
      <c r="C58" s="37" t="s">
        <v>75</v>
      </c>
      <c r="D58" s="21" t="s">
        <v>76</v>
      </c>
      <c r="E58" s="21" t="s">
        <v>77</v>
      </c>
      <c r="F58" s="40" t="s">
        <v>94</v>
      </c>
    </row>
    <row r="59" spans="1:6" ht="13.5" thickBot="1">
      <c r="A59" s="12"/>
      <c r="B59" s="38">
        <v>42217</v>
      </c>
      <c r="C59" s="39">
        <v>-90816</v>
      </c>
      <c r="D59" s="45">
        <f>F20</f>
        <v>2451.15</v>
      </c>
      <c r="E59" s="47">
        <f>F57</f>
        <v>4066.1821550542645</v>
      </c>
      <c r="F59" s="48">
        <f>C59+D59-E59</f>
        <v>-92431.03215505427</v>
      </c>
    </row>
    <row r="62" ht="12.75">
      <c r="A62" t="s">
        <v>89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2013-04-02T15:00:43Z</cp:lastPrinted>
  <dcterms:created xsi:type="dcterms:W3CDTF">2008-08-18T07:30:19Z</dcterms:created>
  <dcterms:modified xsi:type="dcterms:W3CDTF">2015-10-26T12:40:40Z</dcterms:modified>
  <cp:category/>
  <cp:version/>
  <cp:contentType/>
  <cp:contentStatus/>
</cp:coreProperties>
</file>