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<sst xmlns="http://schemas.openxmlformats.org/spreadsheetml/2006/main" count="157" uniqueCount="122">
  <si>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</si>
  <si>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</si>
  <si>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</si>
  <si>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</si>
  <si>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</si>
  <si>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</si>
  <si>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</si>
  <si>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</si>
  <si>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</si>
  <si>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</si>
  <si>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</si>
  <si>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</si>
  <si>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</si>
  <si>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</si>
  <si>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</si>
  <si>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</si>
  <si>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</si>
  <si>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</si>
  <si>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</si>
  <si>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</si>
  <si>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</si>
  <si>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</si>
  <si>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</si>
  <si>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</si>
  <si>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</si>
  <si>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</si>
  <si>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</si>
  <si>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</si>
  <si>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</si>
  <si>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</si>
  <si>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</si>
  <si>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</si>
  <si>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</si>
  <si>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</si>
  <si>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</si>
  <si>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</si>
  <si>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</si>
  <si>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</si>
  <si>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</si>
  <si>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</si>
  <si>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</si>
  <si>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</si>
  <si>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</si>
  <si>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</si>
  <si>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</si>
  <si>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</si>
  <si>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</si>
  <si>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</si>
  <si>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</si>
  <si>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</si>
  <si>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</si>
  <si>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</si>
  <si>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</si>
  <si>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</si>
  <si>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</si>
  <si>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</si>
  <si>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</si>
  <si>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</si>
  <si>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</si>
  <si>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</si>
  <si>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</si>
  <si>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</si>
  <si>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</si>
  <si>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</si>
  <si>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</si>
  <si>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</si>
  <si>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</si>
  <si>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</si>
  <si>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</si>
  <si>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</si>
  <si>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</si>
  <si>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</si>
  <si>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</si>
  <si>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</si>
  <si>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</si>
  <si>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</si>
  <si>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</si>
  <si>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</si>
  <si>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</si>
  <si>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</si>
  <si>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</si>
  <si>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</si>
  <si>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</si>
  <si>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</si>
  <si>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</si>
  <si>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</si>
  <si>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</si>
  <si>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</si>
  <si>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</si>
  <si>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2015 г.</t>
  </si>
  <si>
    <t>и канализации в техподполье мног. жилых зданий</t>
  </si>
  <si>
    <t>г</t>
  </si>
  <si>
    <t>электрощитовые</t>
  </si>
  <si>
    <t>0,2 ставки</t>
  </si>
  <si>
    <t>ост.на 01.01</t>
  </si>
  <si>
    <t>декабрь</t>
  </si>
  <si>
    <t xml:space="preserve">                    за    декабрь  2015 г.</t>
  </si>
  <si>
    <t>ремонт канал-й трубы ООО"Серв. Центр.МТ Кластер"</t>
  </si>
  <si>
    <t>3.  Материалы, спецодежда и инвентарь</t>
  </si>
  <si>
    <t>Материалы,спецодежда и инвентарь</t>
  </si>
  <si>
    <t>прочистка канализации п-д2</t>
  </si>
  <si>
    <t>смена ревизки д 110 пвх (1шт)</t>
  </si>
  <si>
    <t>ревизка 110 пвх</t>
  </si>
  <si>
    <t>1шт</t>
  </si>
  <si>
    <t>муфта комп. 110</t>
  </si>
  <si>
    <t>2шт</t>
  </si>
  <si>
    <t>переход 110</t>
  </si>
  <si>
    <t>манжета 110</t>
  </si>
  <si>
    <t>смена труб д 110 пвх (4мп) подвал</t>
  </si>
  <si>
    <t>труба д 110 пвх</t>
  </si>
  <si>
    <t>4мп</t>
  </si>
  <si>
    <t>диск</t>
  </si>
  <si>
    <t>смена вентиля д 25 (2шт) п-д2 т.п.</t>
  </si>
  <si>
    <t>смена сгона д 25 (2шт) п-д2 т.п.</t>
  </si>
  <si>
    <t>вентиль д 25</t>
  </si>
  <si>
    <t>сгон д 25</t>
  </si>
  <si>
    <t>цанга 20</t>
  </si>
  <si>
    <t>муфта 110</t>
  </si>
  <si>
    <t>смена ламп (23шт) п-д1,5,2</t>
  </si>
  <si>
    <t>лампа</t>
  </si>
  <si>
    <t>23шт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</si>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</sst>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6">
      <selection activeCell="M56" sqref="M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83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90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39737.7</v>
      </c>
      <c r="J16" s="15" t="s">
        <v>56</v>
      </c>
      <c r="K16" s="26" t="s">
        <v>57</v>
      </c>
      <c r="L16" s="21">
        <v>0</v>
      </c>
      <c r="M16" s="46">
        <f t="shared" si="0"/>
        <v>0</v>
      </c>
    </row>
    <row r="17" spans="1:13" ht="12.75">
      <c r="A17" t="s">
        <v>11</v>
      </c>
      <c r="F17" s="5">
        <v>36401.1</v>
      </c>
      <c r="J17" s="15" t="s">
        <v>58</v>
      </c>
      <c r="K17" s="26" t="s">
        <v>92</v>
      </c>
      <c r="L17" s="21">
        <v>12.5</v>
      </c>
      <c r="M17" s="46">
        <f t="shared" si="0"/>
        <v>1717.3574999999998</v>
      </c>
    </row>
    <row r="18" spans="2:13" ht="12.75">
      <c r="B18" t="s">
        <v>12</v>
      </c>
      <c r="F18" s="9">
        <f>F17/F16</f>
        <v>0.9160343955488114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85</v>
      </c>
      <c r="F19" s="11">
        <v>600</v>
      </c>
      <c r="J19" s="16" t="s">
        <v>91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37001.1</v>
      </c>
      <c r="J20" s="20"/>
      <c r="K20" s="27" t="s">
        <v>62</v>
      </c>
      <c r="L20" s="28">
        <f>SUM(L6:L19)</f>
        <v>21.85</v>
      </c>
      <c r="M20" s="32">
        <f>SUM(M6:M19)</f>
        <v>3001.94091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97</v>
      </c>
      <c r="L24" s="25"/>
      <c r="M24" s="31">
        <v>17220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100</v>
      </c>
      <c r="L25" s="25">
        <v>4.83</v>
      </c>
      <c r="M25" s="31">
        <f aca="true" t="shared" si="1" ref="M25:M37">L25*114.3*1.202*1.15</f>
        <v>763.1249786999998</v>
      </c>
    </row>
    <row r="26" spans="1:13" ht="12.75">
      <c r="A26" s="6" t="s">
        <v>19</v>
      </c>
      <c r="D26" t="s">
        <v>93</v>
      </c>
      <c r="F26" s="11">
        <v>2115.52</v>
      </c>
      <c r="J26" s="20">
        <v>3</v>
      </c>
      <c r="K26" s="20" t="s">
        <v>101</v>
      </c>
      <c r="L26" s="25">
        <v>1.12</v>
      </c>
      <c r="M26" s="31">
        <f t="shared" si="1"/>
        <v>176.9565168</v>
      </c>
    </row>
    <row r="27" spans="1:13" ht="12.75">
      <c r="A27" s="6" t="s">
        <v>98</v>
      </c>
      <c r="E27" s="5">
        <v>0.76</v>
      </c>
      <c r="F27" s="11">
        <f>E27*E7</f>
        <v>2387.3880000000004</v>
      </c>
      <c r="J27" s="20">
        <v>4</v>
      </c>
      <c r="K27" s="20" t="s">
        <v>108</v>
      </c>
      <c r="L27" s="25">
        <v>5.88</v>
      </c>
      <c r="M27" s="31">
        <f t="shared" si="1"/>
        <v>929.0217131999998</v>
      </c>
    </row>
    <row r="28" spans="1:13" ht="12.75">
      <c r="A28" s="4" t="s">
        <v>38</v>
      </c>
      <c r="D28" s="5"/>
      <c r="F28" s="33">
        <f>F25+F26+F27</f>
        <v>10284.528</v>
      </c>
      <c r="J28" s="20">
        <v>5</v>
      </c>
      <c r="K28" s="20" t="s">
        <v>112</v>
      </c>
      <c r="L28" s="25">
        <v>2.06</v>
      </c>
      <c r="M28" s="31">
        <f t="shared" si="1"/>
        <v>325.47359339999997</v>
      </c>
    </row>
    <row r="29" spans="1:13" ht="12.75">
      <c r="A29" s="4" t="s">
        <v>20</v>
      </c>
      <c r="D29" s="5"/>
      <c r="J29" s="20">
        <v>6</v>
      </c>
      <c r="K29" s="20" t="s">
        <v>113</v>
      </c>
      <c r="L29" s="25">
        <v>0.82</v>
      </c>
      <c r="M29" s="31">
        <f t="shared" si="1"/>
        <v>129.55744979999997</v>
      </c>
    </row>
    <row r="30" spans="1:13" ht="12.75">
      <c r="A30" t="s">
        <v>81</v>
      </c>
      <c r="D30" s="5">
        <v>1.64</v>
      </c>
      <c r="E30" t="s">
        <v>18</v>
      </c>
      <c r="F30" s="11">
        <f>E7*D30</f>
        <v>5151.732</v>
      </c>
      <c r="J30" s="20">
        <v>7</v>
      </c>
      <c r="K30" s="20" t="s">
        <v>118</v>
      </c>
      <c r="L30" s="25">
        <v>1.61</v>
      </c>
      <c r="M30" s="31">
        <f t="shared" si="1"/>
        <v>254.37499289999997</v>
      </c>
    </row>
    <row r="31" spans="1:13" ht="12.75">
      <c r="A31" t="s">
        <v>87</v>
      </c>
      <c r="B31">
        <v>824.1</v>
      </c>
      <c r="C31" t="s">
        <v>17</v>
      </c>
      <c r="D31" s="5">
        <v>0.5</v>
      </c>
      <c r="E31" t="s">
        <v>18</v>
      </c>
      <c r="F31" s="11">
        <f>B31*D31</f>
        <v>412.05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5563.782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 s="52">
        <v>167335</v>
      </c>
      <c r="D34">
        <v>218796.7</v>
      </c>
      <c r="E34">
        <v>3141.3</v>
      </c>
      <c r="F34" s="36">
        <f>C34/D34*E34</f>
        <v>2402.455957973772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3001.94091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19798.5092448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1442.4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4986.057000000001</v>
      </c>
      <c r="J38" s="20"/>
      <c r="K38" s="30" t="s">
        <v>62</v>
      </c>
      <c r="L38" s="28">
        <f>SUM(L24:L37)</f>
        <v>16.32</v>
      </c>
      <c r="M38" s="32">
        <f>SUM(M24:M37)</f>
        <v>19798.5092448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0.34</v>
      </c>
      <c r="E41" t="s">
        <v>18</v>
      </c>
      <c r="F41" s="11">
        <f>B41*D41</f>
        <v>1068.0420000000001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86</v>
      </c>
      <c r="B42" s="48"/>
      <c r="C42" s="48"/>
      <c r="D42" s="51"/>
      <c r="E42" s="48"/>
      <c r="F42" s="51">
        <v>0</v>
      </c>
      <c r="J42" s="20">
        <v>1</v>
      </c>
      <c r="K42" s="20" t="s">
        <v>102</v>
      </c>
      <c r="L42" s="25" t="s">
        <v>103</v>
      </c>
      <c r="M42" s="25">
        <v>118</v>
      </c>
    </row>
    <row r="43" spans="1:13" ht="12.75">
      <c r="A43" s="48" t="s">
        <v>99</v>
      </c>
      <c r="B43" s="48"/>
      <c r="C43" s="48"/>
      <c r="D43" s="51">
        <v>0.87</v>
      </c>
      <c r="E43" s="48"/>
      <c r="F43" s="51">
        <f>D43*E7</f>
        <v>2732.931</v>
      </c>
      <c r="J43" s="20">
        <v>2</v>
      </c>
      <c r="K43" s="20" t="s">
        <v>104</v>
      </c>
      <c r="L43" s="25" t="s">
        <v>105</v>
      </c>
      <c r="M43" s="25">
        <v>136</v>
      </c>
    </row>
    <row r="44" spans="1:13" ht="12.75">
      <c r="A44" s="4" t="s">
        <v>29</v>
      </c>
      <c r="B44" s="10"/>
      <c r="C44" s="10"/>
      <c r="F44" s="33">
        <f>SUM(F34:F43)</f>
        <v>35432.33611277377</v>
      </c>
      <c r="J44" s="20">
        <v>3</v>
      </c>
      <c r="K44" s="20" t="s">
        <v>106</v>
      </c>
      <c r="L44" s="23" t="s">
        <v>103</v>
      </c>
      <c r="M44" s="23">
        <v>81.18</v>
      </c>
    </row>
    <row r="45" spans="1:13" ht="12.75">
      <c r="A45" s="4" t="s">
        <v>30</v>
      </c>
      <c r="J45" s="20">
        <v>4</v>
      </c>
      <c r="K45" s="20" t="s">
        <v>107</v>
      </c>
      <c r="L45" s="23" t="s">
        <v>103</v>
      </c>
      <c r="M45" s="23">
        <v>83</v>
      </c>
    </row>
    <row r="46" spans="1:13" ht="12.75">
      <c r="A46" t="s">
        <v>31</v>
      </c>
      <c r="B46">
        <v>3141.3</v>
      </c>
      <c r="C46" t="s">
        <v>70</v>
      </c>
      <c r="D46" s="5">
        <v>0.27</v>
      </c>
      <c r="E46" t="s">
        <v>18</v>
      </c>
      <c r="F46" s="11">
        <f>B46*D46</f>
        <v>848.1510000000001</v>
      </c>
      <c r="J46" s="20">
        <v>5</v>
      </c>
      <c r="K46" s="20" t="s">
        <v>109</v>
      </c>
      <c r="L46" s="23" t="s">
        <v>110</v>
      </c>
      <c r="M46" s="23">
        <v>788</v>
      </c>
    </row>
    <row r="47" spans="1:13" ht="12.75">
      <c r="A47" t="s">
        <v>32</v>
      </c>
      <c r="F47" s="5"/>
      <c r="J47" s="20">
        <v>6</v>
      </c>
      <c r="K47" s="20" t="s">
        <v>104</v>
      </c>
      <c r="L47" s="23" t="s">
        <v>105</v>
      </c>
      <c r="M47" s="23">
        <v>136</v>
      </c>
    </row>
    <row r="48" spans="1:13" ht="12.75">
      <c r="A48" s="7" t="s">
        <v>77</v>
      </c>
      <c r="F48" s="5"/>
      <c r="J48" s="20">
        <v>7</v>
      </c>
      <c r="K48" s="20" t="s">
        <v>106</v>
      </c>
      <c r="L48" s="23" t="s">
        <v>103</v>
      </c>
      <c r="M48" s="23">
        <v>81.18</v>
      </c>
    </row>
    <row r="49" spans="2:13" ht="12.75">
      <c r="B49">
        <v>3141.3</v>
      </c>
      <c r="C49" t="s">
        <v>17</v>
      </c>
      <c r="D49" s="11">
        <v>1.16</v>
      </c>
      <c r="E49" t="s">
        <v>18</v>
      </c>
      <c r="F49" s="11">
        <f>B49*D49</f>
        <v>3643.908</v>
      </c>
      <c r="J49" s="20">
        <v>8</v>
      </c>
      <c r="K49" s="20" t="s">
        <v>111</v>
      </c>
      <c r="L49" s="23" t="s">
        <v>103</v>
      </c>
      <c r="M49" s="23">
        <v>26</v>
      </c>
    </row>
    <row r="50" spans="1:13" ht="12.75">
      <c r="A50" s="4" t="s">
        <v>33</v>
      </c>
      <c r="F50" s="33">
        <f>F46+F49</f>
        <v>4492.059</v>
      </c>
      <c r="J50" s="20">
        <v>9</v>
      </c>
      <c r="K50" s="20" t="s">
        <v>114</v>
      </c>
      <c r="L50" s="23" t="s">
        <v>105</v>
      </c>
      <c r="M50" s="23">
        <v>1050</v>
      </c>
    </row>
    <row r="51" spans="1:13" ht="12.75">
      <c r="A51" s="4" t="s">
        <v>34</v>
      </c>
      <c r="J51" s="20">
        <v>10</v>
      </c>
      <c r="K51" s="20" t="s">
        <v>115</v>
      </c>
      <c r="L51" s="23" t="s">
        <v>105</v>
      </c>
      <c r="M51" s="23">
        <v>181.56</v>
      </c>
    </row>
    <row r="52" spans="1:13" ht="12.75">
      <c r="A52" s="7" t="s">
        <v>35</v>
      </c>
      <c r="B52" s="7"/>
      <c r="C52" s="7"/>
      <c r="D52" s="7"/>
      <c r="E52" s="7"/>
      <c r="F52" s="7"/>
      <c r="J52" s="20">
        <v>11</v>
      </c>
      <c r="K52" s="20" t="s">
        <v>116</v>
      </c>
      <c r="L52" s="23" t="s">
        <v>105</v>
      </c>
      <c r="M52" s="23">
        <v>300</v>
      </c>
    </row>
    <row r="53" spans="2:13" ht="12.75">
      <c r="B53">
        <v>3141.3</v>
      </c>
      <c r="C53" t="s">
        <v>17</v>
      </c>
      <c r="D53" s="11">
        <v>2.52</v>
      </c>
      <c r="E53" t="s">
        <v>18</v>
      </c>
      <c r="F53" s="5">
        <f>B53*D53</f>
        <v>7916.076000000001</v>
      </c>
      <c r="J53" s="20">
        <v>12</v>
      </c>
      <c r="K53" s="20" t="s">
        <v>117</v>
      </c>
      <c r="L53" s="23" t="s">
        <v>103</v>
      </c>
      <c r="M53" s="23">
        <v>68</v>
      </c>
    </row>
    <row r="54" spans="1:13" ht="12.75">
      <c r="A54" s="4" t="s">
        <v>36</v>
      </c>
      <c r="F54" s="33">
        <f>SUM(F53)</f>
        <v>7916.076000000001</v>
      </c>
      <c r="J54" s="20">
        <v>13</v>
      </c>
      <c r="K54" s="20" t="s">
        <v>119</v>
      </c>
      <c r="L54" s="23" t="s">
        <v>120</v>
      </c>
      <c r="M54" s="23">
        <v>397.9</v>
      </c>
    </row>
    <row r="55" spans="1:13" ht="12.75">
      <c r="A55" s="47" t="s">
        <v>84</v>
      </c>
      <c r="B55" s="48"/>
      <c r="C55" s="48"/>
      <c r="D55" s="49">
        <v>2.44</v>
      </c>
      <c r="E55" s="48"/>
      <c r="F55" s="50">
        <f>E7*D55</f>
        <v>7664.772</v>
      </c>
      <c r="J55" s="20">
        <v>14</v>
      </c>
      <c r="K55" s="20" t="s">
        <v>121</v>
      </c>
      <c r="L55" s="23"/>
      <c r="M55" s="23">
        <f>E7*0.49</f>
        <v>1539.237</v>
      </c>
    </row>
    <row r="56" spans="1:13" ht="12.75">
      <c r="A56" s="1" t="s">
        <v>37</v>
      </c>
      <c r="B56" s="1"/>
      <c r="F56" s="33">
        <f>F28+F32+F44+F50+F54+F55</f>
        <v>71353.55311277378</v>
      </c>
      <c r="J56" s="20"/>
      <c r="K56" s="20"/>
      <c r="L56" s="34" t="s">
        <v>69</v>
      </c>
      <c r="M56" s="35">
        <f>SUM(M42:M55)</f>
        <v>4986.057000000001</v>
      </c>
    </row>
    <row r="57" spans="1:6" ht="12.75">
      <c r="A57" s="1" t="s">
        <v>82</v>
      </c>
      <c r="B57" s="37"/>
      <c r="C57" s="37">
        <v>0.058</v>
      </c>
      <c r="D57" s="1"/>
      <c r="E57" s="1"/>
      <c r="F57" s="33">
        <f>F56*5.8%</f>
        <v>4138.506080540878</v>
      </c>
    </row>
    <row r="58" spans="1:6" ht="15">
      <c r="A58" s="12" t="s">
        <v>39</v>
      </c>
      <c r="B58" s="12"/>
      <c r="C58" s="12"/>
      <c r="D58" s="12"/>
      <c r="E58" s="12"/>
      <c r="F58" s="43">
        <f>F56+F57</f>
        <v>75492.05919331465</v>
      </c>
    </row>
    <row r="59" spans="2:6" ht="12.75">
      <c r="B59" s="38" t="s">
        <v>73</v>
      </c>
      <c r="C59" s="39" t="s">
        <v>74</v>
      </c>
      <c r="D59" s="22" t="s">
        <v>75</v>
      </c>
      <c r="E59" s="22" t="s">
        <v>76</v>
      </c>
      <c r="F59" s="42" t="s">
        <v>94</v>
      </c>
    </row>
    <row r="60" spans="1:6" ht="12.75">
      <c r="A60" s="13"/>
      <c r="B60" s="40">
        <v>42705</v>
      </c>
      <c r="C60" s="41">
        <v>90398</v>
      </c>
      <c r="D60" s="44">
        <f>F20</f>
        <v>37001.1</v>
      </c>
      <c r="E60" s="44">
        <f>F58</f>
        <v>75492.05919331465</v>
      </c>
      <c r="F60" s="45">
        <f>C60+D60-E60</f>
        <v>51907.040806685356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2016-02-25T13:47:17Z</dcterms:modified>
  <cp:category/>
  <cp:version/>
  <cp:contentType/>
  <cp:contentStatus/>
</cp:coreProperties>
</file>