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<sst xmlns="http://schemas.openxmlformats.org/spreadsheetml/2006/main" count="127" uniqueCount="103">
  <si>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</si>
  <si>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</si>
  <si>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</si>
  <si>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</si>
  <si>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</si>
  <si>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</si>
  <si>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</si>
  <si>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</si>
  <si>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</si>
  <si>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</si>
  <si>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</si>
  <si>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</si>
  <si>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</si>
  <si>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</si>
  <si>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</si>
  <si>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</si>
  <si>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</si>
  <si>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</si>
  <si>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</si>
  <si>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</si>
  <si>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</si>
  <si>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</si>
  <si>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</si>
  <si>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</si>
  <si>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</si>
  <si>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</si>
  <si>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</si>
  <si>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</si>
  <si>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</si>
  <si>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</si>
  <si>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</si>
  <si>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</si>
  <si>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</si>
  <si>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</si>
  <si>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</si>
  <si>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</si>
  <si>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</si>
  <si>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</si>
  <si>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</si>
  <si>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</si>
  <si>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</si>
  <si>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</si>
  <si>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</si>
  <si>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</si>
  <si>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</si>
  <si>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</si>
  <si>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</si>
  <si>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</si>
  <si>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</si>
  <si>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</si>
  <si>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</si>
  <si>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</si>
  <si>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</si>
  <si>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</si>
  <si>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</si>
  <si>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</si>
  <si>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</si>
  <si>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</si>
  <si>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</si>
  <si>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</si>
  <si>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</si>
  <si>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</si>
  <si>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</si>
  <si>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</si>
  <si>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</si>
  <si>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</si>
  <si>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</si>
  <si>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</si>
  <si>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</si>
  <si>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</si>
  <si>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</si>
  <si>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</si>
  <si>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</si>
  <si>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</si>
  <si>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</si>
  <si>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</si>
  <si>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</si>
  <si>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</si>
  <si>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</si>
  <si>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</si>
  <si>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</si>
  <si>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</si>
  <si>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</si>
  <si>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</si>
  <si>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</si>
  <si>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</si>
  <si>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</si>
  <si>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</si>
  <si>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</si>
  <si>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</si>
  <si>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</si>
  <si>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</si>
  <si>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</si>
  <si>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</si>
  <si>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0,15 ставки</t>
  </si>
  <si>
    <t>ост.на 01.09.</t>
  </si>
  <si>
    <t>август</t>
  </si>
  <si>
    <t xml:space="preserve">                           за  август  2015 г.</t>
  </si>
  <si>
    <t>откачка воды из техподполий</t>
  </si>
  <si>
    <t>смена ламп (3шт) п-д1</t>
  </si>
  <si>
    <t>лампа</t>
  </si>
  <si>
    <t>3шт</t>
  </si>
  <si>
    <t>ремонт швов (144мп)  работа по договору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</si>
</sst>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M26" sqref="M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80</v>
      </c>
      <c r="C3" s="8" t="s">
        <v>96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3.22</v>
      </c>
      <c r="M6" s="47">
        <f>L6*114.3*1.202</f>
        <v>442.39129199999996</v>
      </c>
    </row>
    <row r="7" spans="1:13" ht="12.75">
      <c r="A7" t="s">
        <v>3</v>
      </c>
      <c r="E7">
        <v>3169.4</v>
      </c>
      <c r="F7" t="s">
        <v>70</v>
      </c>
      <c r="J7" s="14">
        <v>2</v>
      </c>
      <c r="K7" s="14" t="s">
        <v>48</v>
      </c>
      <c r="L7" s="14"/>
      <c r="M7" s="47">
        <f aca="true" t="shared" si="0" ref="M7:M19">L7*114.3*1.202</f>
        <v>0</v>
      </c>
    </row>
    <row r="8" spans="1:13" ht="12.75">
      <c r="A8" t="s">
        <v>4</v>
      </c>
      <c r="E8">
        <v>883.7</v>
      </c>
      <c r="F8" t="s">
        <v>70</v>
      </c>
      <c r="J8" s="15"/>
      <c r="K8" s="15" t="s">
        <v>49</v>
      </c>
      <c r="L8" s="21"/>
      <c r="M8" s="47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7">
        <f t="shared" si="0"/>
        <v>0</v>
      </c>
    </row>
    <row r="10" spans="1:13" ht="12.75">
      <c r="A10" t="s">
        <v>6</v>
      </c>
      <c r="E10">
        <v>703.3</v>
      </c>
      <c r="F10" t="s">
        <v>70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70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265</v>
      </c>
      <c r="F12" t="s">
        <v>70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93</v>
      </c>
      <c r="L13" s="23">
        <v>3.53</v>
      </c>
      <c r="M13" s="47">
        <f t="shared" si="0"/>
        <v>484.98175799999996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10</v>
      </c>
      <c r="F16" s="11">
        <v>40472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32367.28</v>
      </c>
      <c r="J17" s="15" t="s">
        <v>58</v>
      </c>
      <c r="K17" s="26" t="s">
        <v>92</v>
      </c>
      <c r="L17" s="21">
        <v>0</v>
      </c>
      <c r="M17" s="47">
        <f t="shared" si="0"/>
        <v>0</v>
      </c>
    </row>
    <row r="18" spans="2:13" ht="12.75">
      <c r="B18" t="s">
        <v>12</v>
      </c>
      <c r="F18" s="9">
        <f>F17/F16</f>
        <v>0.7997450088950385</v>
      </c>
      <c r="J18" s="15" t="s">
        <v>60</v>
      </c>
      <c r="K18" s="26" t="s">
        <v>59</v>
      </c>
      <c r="L18" s="21">
        <v>1.8</v>
      </c>
      <c r="M18" s="47">
        <f t="shared" si="0"/>
        <v>247.29948</v>
      </c>
    </row>
    <row r="19" spans="1:13" ht="12.75">
      <c r="A19" t="s">
        <v>87</v>
      </c>
      <c r="F19" s="11">
        <v>600</v>
      </c>
      <c r="J19" s="16" t="s">
        <v>91</v>
      </c>
      <c r="K19" s="18" t="s">
        <v>61</v>
      </c>
      <c r="L19" s="23">
        <v>0.5</v>
      </c>
      <c r="M19" s="47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32967.28</v>
      </c>
      <c r="J20" s="20"/>
      <c r="K20" s="27" t="s">
        <v>62</v>
      </c>
      <c r="L20" s="28">
        <f>SUM(L6:L19)</f>
        <v>9.05</v>
      </c>
      <c r="M20" s="32">
        <f>SUM(M6:M19)</f>
        <v>1243.36683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1.75</v>
      </c>
      <c r="M24" s="31">
        <f>L24*114.3*1.202*1.15</f>
        <v>276.4945575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99</v>
      </c>
      <c r="L25" s="25">
        <v>0.21</v>
      </c>
      <c r="M25" s="31">
        <f aca="true" t="shared" si="1" ref="M25:M35">L25*114.3*1.202*1.15</f>
        <v>33.1793469</v>
      </c>
    </row>
    <row r="26" spans="1:13" ht="12.75">
      <c r="A26" s="6" t="s">
        <v>19</v>
      </c>
      <c r="D26" t="s">
        <v>94</v>
      </c>
      <c r="F26" s="11">
        <v>1442.4</v>
      </c>
      <c r="J26" s="20">
        <v>3</v>
      </c>
      <c r="K26" s="20" t="s">
        <v>102</v>
      </c>
      <c r="L26" s="25"/>
      <c r="M26" s="31">
        <v>11715.6</v>
      </c>
    </row>
    <row r="27" spans="1:13" ht="12.75">
      <c r="A27" s="6" t="s">
        <v>84</v>
      </c>
      <c r="F27" s="11">
        <v>0</v>
      </c>
      <c r="J27" s="20">
        <v>4</v>
      </c>
      <c r="K27" s="20"/>
      <c r="L27" s="25"/>
      <c r="M27" s="31">
        <f t="shared" si="1"/>
        <v>0</v>
      </c>
    </row>
    <row r="28" spans="1:13" ht="12.75">
      <c r="A28" s="10" t="s">
        <v>38</v>
      </c>
      <c r="D28" s="5"/>
      <c r="F28" s="33">
        <f>F25+F26+F27</f>
        <v>7224.02</v>
      </c>
      <c r="J28" s="20">
        <v>5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6</v>
      </c>
      <c r="K29" s="20"/>
      <c r="L29" s="25"/>
      <c r="M29" s="31">
        <f t="shared" si="1"/>
        <v>0</v>
      </c>
    </row>
    <row r="30" spans="1:13" ht="12.75">
      <c r="A30" t="s">
        <v>81</v>
      </c>
      <c r="D30" s="5">
        <v>1.9</v>
      </c>
      <c r="E30" t="s">
        <v>18</v>
      </c>
      <c r="F30" s="11">
        <f>E7*D30</f>
        <v>6021.86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82</v>
      </c>
      <c r="B31">
        <v>883.7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6021.86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166649</v>
      </c>
      <c r="D34">
        <v>218796.7</v>
      </c>
      <c r="E34">
        <v>3169.4</v>
      </c>
      <c r="F34" s="36">
        <f>C34/D34*E34</f>
        <v>2414.009629030054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1243.36683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M36</f>
        <v>12025.2739044</v>
      </c>
      <c r="J36" s="20"/>
      <c r="K36" s="30" t="s">
        <v>62</v>
      </c>
      <c r="L36" s="28">
        <f>SUM(L24:L35)</f>
        <v>1.96</v>
      </c>
      <c r="M36" s="32">
        <f>SUM(M24:M35)</f>
        <v>12025.2739044</v>
      </c>
    </row>
    <row r="37" spans="1:11" ht="12.75">
      <c r="A37" t="s">
        <v>78</v>
      </c>
      <c r="F37" s="5">
        <v>0</v>
      </c>
      <c r="K37" s="1" t="s">
        <v>66</v>
      </c>
    </row>
    <row r="38" spans="1:13" ht="12.75">
      <c r="A38" t="s">
        <v>26</v>
      </c>
      <c r="F38" s="5">
        <f>M56</f>
        <v>40.29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>
        <v>0</v>
      </c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100</v>
      </c>
      <c r="L40" s="25" t="s">
        <v>101</v>
      </c>
      <c r="M40" s="25">
        <v>40.29</v>
      </c>
    </row>
    <row r="41" spans="2:13" ht="12.75">
      <c r="B41">
        <v>3169.4</v>
      </c>
      <c r="C41" t="s">
        <v>17</v>
      </c>
      <c r="D41" s="11">
        <v>0.53</v>
      </c>
      <c r="E41" t="s">
        <v>18</v>
      </c>
      <c r="F41" s="46">
        <f>B41*D41</f>
        <v>1679.7820000000002</v>
      </c>
      <c r="J41" s="20">
        <v>2</v>
      </c>
      <c r="K41" s="20"/>
      <c r="L41" s="23"/>
      <c r="M41" s="23"/>
    </row>
    <row r="42" spans="1:13" ht="12.75">
      <c r="A42" s="49" t="s">
        <v>88</v>
      </c>
      <c r="B42" s="49"/>
      <c r="C42" s="49"/>
      <c r="D42" s="46"/>
      <c r="E42" s="49"/>
      <c r="F42" s="46">
        <v>0</v>
      </c>
      <c r="J42" s="20">
        <v>3</v>
      </c>
      <c r="K42" s="20"/>
      <c r="L42" s="23"/>
      <c r="M42" s="23"/>
    </row>
    <row r="43" spans="1:13" ht="12.75">
      <c r="A43" s="10" t="s">
        <v>29</v>
      </c>
      <c r="B43" s="10"/>
      <c r="C43" s="10"/>
      <c r="F43" s="33">
        <f>SUM(F34:F42)</f>
        <v>17402.722363430057</v>
      </c>
      <c r="J43" s="20">
        <v>4</v>
      </c>
      <c r="K43" s="20"/>
      <c r="L43" s="23"/>
      <c r="M43" s="23"/>
    </row>
    <row r="44" spans="1:13" ht="12.75">
      <c r="A44" s="4" t="s">
        <v>30</v>
      </c>
      <c r="J44" s="20">
        <v>5</v>
      </c>
      <c r="K44" s="20"/>
      <c r="L44" s="23"/>
      <c r="M44" s="23"/>
    </row>
    <row r="45" spans="1:13" ht="12.75">
      <c r="A45" t="s">
        <v>31</v>
      </c>
      <c r="B45">
        <v>3169.4</v>
      </c>
      <c r="C45" t="s">
        <v>70</v>
      </c>
      <c r="D45" s="5">
        <v>0.15</v>
      </c>
      <c r="E45" t="s">
        <v>18</v>
      </c>
      <c r="F45" s="46">
        <f>B45*D45</f>
        <v>475.40999999999997</v>
      </c>
      <c r="J45" s="20">
        <v>6</v>
      </c>
      <c r="K45" s="20"/>
      <c r="L45" s="23"/>
      <c r="M45" s="23"/>
    </row>
    <row r="46" spans="1:13" ht="12.75">
      <c r="A46" t="s">
        <v>32</v>
      </c>
      <c r="F46" s="5"/>
      <c r="J46" s="20">
        <v>7</v>
      </c>
      <c r="K46" s="20"/>
      <c r="L46" s="23"/>
      <c r="M46" s="23"/>
    </row>
    <row r="47" spans="1:13" ht="12.75">
      <c r="A47" s="7" t="s">
        <v>77</v>
      </c>
      <c r="F47" s="5"/>
      <c r="J47" s="20">
        <v>8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1.14</v>
      </c>
      <c r="E48" t="s">
        <v>18</v>
      </c>
      <c r="F48" s="11">
        <f>B48*D48</f>
        <v>3613.116</v>
      </c>
      <c r="J48" s="20">
        <v>9</v>
      </c>
      <c r="K48" s="20"/>
      <c r="L48" s="23"/>
      <c r="M48" s="23"/>
    </row>
    <row r="49" spans="1:13" ht="12.75">
      <c r="A49" s="10" t="s">
        <v>33</v>
      </c>
      <c r="F49" s="33">
        <f>F45+F48</f>
        <v>4088.526</v>
      </c>
      <c r="J49" s="20">
        <v>10</v>
      </c>
      <c r="K49" s="20"/>
      <c r="L49" s="23"/>
      <c r="M49" s="23"/>
    </row>
    <row r="50" spans="1:13" ht="12.75">
      <c r="A50" s="4" t="s">
        <v>34</v>
      </c>
      <c r="J50" s="20">
        <v>11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2.34</v>
      </c>
      <c r="E52" t="s">
        <v>18</v>
      </c>
      <c r="F52" s="11">
        <f>B52*D52</f>
        <v>7416.396</v>
      </c>
      <c r="J52" s="20">
        <v>13</v>
      </c>
      <c r="K52" s="20"/>
      <c r="L52" s="23"/>
      <c r="M52" s="23"/>
    </row>
    <row r="53" spans="1:13" ht="12.75">
      <c r="A53" s="10" t="s">
        <v>36</v>
      </c>
      <c r="F53" s="33">
        <f>SUM(F52)</f>
        <v>7416.396</v>
      </c>
      <c r="J53" s="20">
        <v>14</v>
      </c>
      <c r="K53" s="20"/>
      <c r="L53" s="23"/>
      <c r="M53" s="23"/>
    </row>
    <row r="54" spans="1:13" ht="12.75">
      <c r="A54" s="48" t="s">
        <v>86</v>
      </c>
      <c r="B54" s="49"/>
      <c r="C54" s="49"/>
      <c r="D54" s="50">
        <v>0</v>
      </c>
      <c r="E54" s="49"/>
      <c r="F54" s="51">
        <f>D54*E7</f>
        <v>0</v>
      </c>
      <c r="J54" s="20">
        <v>15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42153.52436343006</v>
      </c>
      <c r="J55" s="20">
        <v>16</v>
      </c>
      <c r="K55" s="20"/>
      <c r="L55" s="23"/>
      <c r="M55" s="23"/>
    </row>
    <row r="56" spans="1:13" ht="12.75">
      <c r="A56" s="1" t="s">
        <v>83</v>
      </c>
      <c r="B56" s="37"/>
      <c r="C56" s="37">
        <v>0.058</v>
      </c>
      <c r="D56" s="1"/>
      <c r="E56" s="1"/>
      <c r="F56" s="33">
        <f>F55*5.8%</f>
        <v>2444.904413078943</v>
      </c>
      <c r="J56" s="20"/>
      <c r="K56" s="20"/>
      <c r="L56" s="34" t="s">
        <v>69</v>
      </c>
      <c r="M56" s="35">
        <f>SUM(M40:M55)</f>
        <v>40.29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44598.428776509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42217</v>
      </c>
      <c r="C59" s="41">
        <v>22729</v>
      </c>
      <c r="D59" s="44">
        <f>F20</f>
        <v>32967.28</v>
      </c>
      <c r="E59" s="44">
        <f>F57</f>
        <v>44598.428776509</v>
      </c>
      <c r="F59" s="45">
        <f>C59+D59-E59</f>
        <v>11097.851223491001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2015-11-03T12:31:15Z</dcterms:modified>
  <cp:category/>
  <cp:version/>
  <cp:contentType/>
  <cp:contentStatus/>
</cp:coreProperties>
</file>