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<sst xmlns="http://schemas.openxmlformats.org/spreadsheetml/2006/main" count="181" uniqueCount="143">
  <si>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</si>
  <si>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</si>
  <si>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</si>
  <si>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</si>
  <si>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</si>
  <si>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</si>
  <si>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</si>
  <si>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</si>
  <si>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</si>
  <si>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</si>
  <si>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</si>
  <si>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</si>
  <si>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</si>
  <si>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</si>
  <si>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</si>
  <si>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</si>
  <si>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</si>
  <si>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</si>
  <si>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</si>
  <si>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</si>
  <si>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</si>
  <si>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</si>
  <si>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</si>
  <si>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</si>
  <si>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</si>
  <si>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</si>
  <si>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</si>
  <si>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</si>
  <si>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</si>
  <si>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</si>
  <si>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</si>
  <si>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</si>
  <si>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</si>
  <si>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</si>
  <si>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</si>
  <si>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</si>
  <si>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</si>
  <si>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</si>
  <si>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</si>
  <si>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</si>
  <si>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</si>
  <si>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</si>
  <si>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</si>
  <si>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</si>
  <si>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</si>
  <si>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</si>
  <si>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</si>
  <si>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</si>
  <si>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</si>
  <si>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</si>
  <si>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</si>
  <si>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</si>
  <si>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</si>
  <si>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</si>
  <si>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</si>
  <si>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</si>
  <si>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</si>
  <si>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</si>
  <si>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</si>
  <si>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</si>
  <si>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</si>
  <si>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</si>
  <si>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</si>
  <si>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</si>
  <si>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</si>
  <si>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</si>
  <si>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</si>
  <si>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</si>
  <si>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</si>
  <si>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</si>
  <si>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</si>
  <si>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</si>
  <si>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</si>
  <si>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</si>
  <si>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</si>
  <si>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</si>
  <si>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</si>
  <si>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</si>
  <si>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</si>
  <si>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</si>
  <si>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</si>
  <si>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</si>
  <si>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</si>
  <si>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</si>
  <si>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</si>
  <si>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</si>
  <si>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</si>
  <si>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</si>
  <si>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</si>
  <si>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</si>
  <si>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</si>
  <si>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</si>
  <si>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0,25 ставки</t>
  </si>
  <si>
    <t>3.  Пескосоляная смесь</t>
  </si>
  <si>
    <t>ост.на 01.01.</t>
  </si>
  <si>
    <t>декабрь</t>
  </si>
  <si>
    <t xml:space="preserve">                    за   декабрь   2015 г.</t>
  </si>
  <si>
    <t>Материалы,спецодежда и инвентарь</t>
  </si>
  <si>
    <t>прочистка канализации п-д1,3</t>
  </si>
  <si>
    <t>смена труб канал-х на пвх д 110 (5мп) кв.52</t>
  </si>
  <si>
    <t>установка заглушки (1шт) кв.52</t>
  </si>
  <si>
    <t xml:space="preserve">вскрытие бетонных полов с послед.заделкой </t>
  </si>
  <si>
    <t>труба д 110</t>
  </si>
  <si>
    <t>5мп</t>
  </si>
  <si>
    <t>тройник 110</t>
  </si>
  <si>
    <t>1шт</t>
  </si>
  <si>
    <t>переход 110</t>
  </si>
  <si>
    <t>патрубок 110</t>
  </si>
  <si>
    <t>3шт</t>
  </si>
  <si>
    <t>заглушка 110</t>
  </si>
  <si>
    <t>манжета 110</t>
  </si>
  <si>
    <t>крепление</t>
  </si>
  <si>
    <t>2шт</t>
  </si>
  <si>
    <t>отвод 110</t>
  </si>
  <si>
    <t>сухая смесь</t>
  </si>
  <si>
    <t>4шт</t>
  </si>
  <si>
    <t>цемент</t>
  </si>
  <si>
    <t>муфта 110</t>
  </si>
  <si>
    <t>бинт</t>
  </si>
  <si>
    <t>хлорамин</t>
  </si>
  <si>
    <t>10шт</t>
  </si>
  <si>
    <t>дихлофос</t>
  </si>
  <si>
    <t>смена труб д 20 м/пл (1мп)  п-д1</t>
  </si>
  <si>
    <t>ремонт регистра (демонтаж, монтаж) п-д1</t>
  </si>
  <si>
    <t xml:space="preserve">труба д 20 м/пл </t>
  </si>
  <si>
    <t>1мп</t>
  </si>
  <si>
    <t>цанга</t>
  </si>
  <si>
    <t>смена вентиля д 15 (1шт) п-д1</t>
  </si>
  <si>
    <t>вентиль д 15</t>
  </si>
  <si>
    <t>смена вентиля д 25 (1шт) п-д3</t>
  </si>
  <si>
    <t>вентиль д 25</t>
  </si>
  <si>
    <t>бочонок</t>
  </si>
  <si>
    <t>муфта 25</t>
  </si>
  <si>
    <t>уголок 25</t>
  </si>
  <si>
    <t>ремонт пола п-д1-3</t>
  </si>
  <si>
    <t>половая рейка</t>
  </si>
  <si>
    <t>6мп</t>
  </si>
  <si>
    <t>гвозди</t>
  </si>
  <si>
    <t>2кг</t>
  </si>
  <si>
    <t>смена ламп (6шт) л/кл</t>
  </si>
  <si>
    <t>лампа</t>
  </si>
  <si>
    <t>6шт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</si>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</sst>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37">
      <selection activeCell="M67" sqref="M6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0</v>
      </c>
      <c r="M6" s="45">
        <f>L6*114.3*1.202</f>
        <v>0</v>
      </c>
    </row>
    <row r="7" spans="1:13" ht="12.75">
      <c r="A7" t="s">
        <v>2</v>
      </c>
      <c r="E7">
        <v>2803</v>
      </c>
      <c r="F7" t="s">
        <v>70</v>
      </c>
      <c r="J7" s="14">
        <v>2</v>
      </c>
      <c r="K7" s="14" t="s">
        <v>47</v>
      </c>
      <c r="L7" s="14"/>
      <c r="M7" s="45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/>
      <c r="M8" s="4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5">
        <f t="shared" si="0"/>
        <v>0</v>
      </c>
    </row>
    <row r="10" spans="1:13" ht="12.75">
      <c r="A10" t="s">
        <v>5</v>
      </c>
      <c r="E10">
        <v>1212.5</v>
      </c>
      <c r="F10" t="s">
        <v>70</v>
      </c>
      <c r="J10" s="15">
        <v>3</v>
      </c>
      <c r="K10" s="24" t="s">
        <v>50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70</v>
      </c>
      <c r="J11" s="16"/>
      <c r="K11" s="18" t="s">
        <v>52</v>
      </c>
      <c r="L11" s="23"/>
      <c r="M11" s="45">
        <f t="shared" si="0"/>
        <v>0</v>
      </c>
    </row>
    <row r="12" spans="1:13" ht="12.75">
      <c r="A12" t="s">
        <v>7</v>
      </c>
      <c r="E12">
        <v>381</v>
      </c>
      <c r="F12" t="s">
        <v>70</v>
      </c>
      <c r="J12" s="14">
        <v>4</v>
      </c>
      <c r="K12" s="17" t="s">
        <v>51</v>
      </c>
      <c r="L12" s="22"/>
      <c r="M12" s="45">
        <f t="shared" si="0"/>
        <v>0</v>
      </c>
    </row>
    <row r="13" spans="10:13" ht="12.75">
      <c r="J13" s="16"/>
      <c r="K13" s="18" t="s">
        <v>89</v>
      </c>
      <c r="L13" s="23"/>
      <c r="M13" s="45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54</v>
      </c>
      <c r="L15" s="22"/>
      <c r="M15" s="45">
        <f t="shared" si="0"/>
        <v>0</v>
      </c>
    </row>
    <row r="16" spans="1:13" ht="12.75">
      <c r="A16" s="2" t="s">
        <v>9</v>
      </c>
      <c r="F16" s="11">
        <v>36122.59</v>
      </c>
      <c r="J16" s="15" t="s">
        <v>55</v>
      </c>
      <c r="K16" s="26" t="s">
        <v>56</v>
      </c>
      <c r="L16" s="21"/>
      <c r="M16" s="45">
        <f t="shared" si="0"/>
        <v>0</v>
      </c>
    </row>
    <row r="17" spans="1:13" ht="12.75">
      <c r="A17" t="s">
        <v>10</v>
      </c>
      <c r="F17" s="5">
        <v>32846.45</v>
      </c>
      <c r="J17" s="15" t="s">
        <v>57</v>
      </c>
      <c r="K17" s="26" t="s">
        <v>91</v>
      </c>
      <c r="L17" s="21">
        <v>0</v>
      </c>
      <c r="M17" s="45">
        <f t="shared" si="0"/>
        <v>0</v>
      </c>
    </row>
    <row r="18" spans="2:13" ht="12.75">
      <c r="B18" t="s">
        <v>11</v>
      </c>
      <c r="F18" s="9">
        <f>F17/F16</f>
        <v>0.909304952939421</v>
      </c>
      <c r="J18" s="15" t="s">
        <v>59</v>
      </c>
      <c r="K18" s="26" t="s">
        <v>58</v>
      </c>
      <c r="L18" s="21">
        <v>1.35</v>
      </c>
      <c r="M18" s="45">
        <f t="shared" si="0"/>
        <v>185.47461</v>
      </c>
    </row>
    <row r="19" spans="1:13" ht="12.75">
      <c r="A19" t="s">
        <v>85</v>
      </c>
      <c r="F19" s="5">
        <v>1146.46</v>
      </c>
      <c r="J19" s="16" t="s">
        <v>90</v>
      </c>
      <c r="K19" s="18" t="s">
        <v>60</v>
      </c>
      <c r="L19" s="23">
        <v>0.5</v>
      </c>
      <c r="M19" s="4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33992.909999999996</v>
      </c>
      <c r="J20" s="20"/>
      <c r="K20" s="27" t="s">
        <v>61</v>
      </c>
      <c r="L20" s="28">
        <f>SUM(L6:L19)</f>
        <v>1.85</v>
      </c>
      <c r="M20" s="34">
        <f>SUM(M6:M19)</f>
        <v>254.16891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9.66</v>
      </c>
      <c r="M24" s="33">
        <f>L24*114.3*1.202*1.15</f>
        <v>1526.2499573999996</v>
      </c>
    </row>
    <row r="25" spans="1:13" ht="12.75">
      <c r="A25" t="s">
        <v>15</v>
      </c>
      <c r="D25" t="s">
        <v>79</v>
      </c>
      <c r="F25" s="11">
        <v>5781.62</v>
      </c>
      <c r="J25" s="20">
        <v>2</v>
      </c>
      <c r="K25" s="20" t="s">
        <v>99</v>
      </c>
      <c r="L25" s="25">
        <v>7.345</v>
      </c>
      <c r="M25" s="33">
        <f aca="true" t="shared" si="1" ref="M25:M37">L25*114.3*1.202*1.15</f>
        <v>1160.4871570499997</v>
      </c>
    </row>
    <row r="26" spans="1:13" ht="12.75">
      <c r="A26" s="6" t="s">
        <v>18</v>
      </c>
      <c r="D26" t="s">
        <v>92</v>
      </c>
      <c r="F26" s="5">
        <v>2524.2</v>
      </c>
      <c r="J26" s="20">
        <v>3</v>
      </c>
      <c r="K26" s="20" t="s">
        <v>100</v>
      </c>
      <c r="L26" s="25">
        <v>1.12</v>
      </c>
      <c r="M26" s="33">
        <f t="shared" si="1"/>
        <v>176.9565168</v>
      </c>
    </row>
    <row r="27" spans="1:13" ht="12.75">
      <c r="A27" s="6" t="s">
        <v>93</v>
      </c>
      <c r="F27" s="5">
        <v>0</v>
      </c>
      <c r="J27" s="20">
        <v>4</v>
      </c>
      <c r="K27" s="20" t="s">
        <v>101</v>
      </c>
      <c r="L27" s="25">
        <v>8.56</v>
      </c>
      <c r="M27" s="33">
        <f t="shared" si="1"/>
        <v>1352.4533783999998</v>
      </c>
    </row>
    <row r="28" spans="1:13" ht="12.75">
      <c r="A28" s="4" t="s">
        <v>37</v>
      </c>
      <c r="F28" s="32">
        <f>F25+F26+F27</f>
        <v>8305.82</v>
      </c>
      <c r="J28" s="20">
        <v>5</v>
      </c>
      <c r="K28" s="20" t="s">
        <v>122</v>
      </c>
      <c r="L28" s="25">
        <v>1.55</v>
      </c>
      <c r="M28" s="33">
        <f t="shared" si="1"/>
        <v>244.89517949999995</v>
      </c>
    </row>
    <row r="29" spans="1:13" ht="12.75">
      <c r="A29" s="4" t="s">
        <v>19</v>
      </c>
      <c r="J29" s="20">
        <v>6</v>
      </c>
      <c r="K29" s="20" t="s">
        <v>123</v>
      </c>
      <c r="L29" s="25">
        <v>3.12</v>
      </c>
      <c r="M29" s="33">
        <f t="shared" si="1"/>
        <v>492.95029679999993</v>
      </c>
    </row>
    <row r="30" spans="1:13" ht="12.75">
      <c r="A30" t="s">
        <v>81</v>
      </c>
      <c r="D30" s="5">
        <v>1.64</v>
      </c>
      <c r="E30" t="s">
        <v>17</v>
      </c>
      <c r="F30" s="11">
        <f>E7*D30</f>
        <v>4596.92</v>
      </c>
      <c r="J30" s="20">
        <v>7</v>
      </c>
      <c r="K30" s="20" t="s">
        <v>127</v>
      </c>
      <c r="L30" s="25">
        <v>0.81</v>
      </c>
      <c r="M30" s="33">
        <f t="shared" si="1"/>
        <v>127.97748089999997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 t="s">
        <v>129</v>
      </c>
      <c r="L31" s="25">
        <v>1.03</v>
      </c>
      <c r="M31" s="33">
        <f t="shared" si="1"/>
        <v>162.73679669999999</v>
      </c>
    </row>
    <row r="32" spans="1:13" ht="12.75">
      <c r="A32" s="4" t="s">
        <v>20</v>
      </c>
      <c r="B32" s="10"/>
      <c r="C32" s="10"/>
      <c r="F32" s="32">
        <f>SUM(F30:F31)</f>
        <v>4596.92</v>
      </c>
      <c r="J32" s="20">
        <v>9</v>
      </c>
      <c r="K32" s="20" t="s">
        <v>134</v>
      </c>
      <c r="L32" s="25">
        <v>3.41</v>
      </c>
      <c r="M32" s="33">
        <f t="shared" si="1"/>
        <v>538.7693949</v>
      </c>
    </row>
    <row r="33" spans="1:13" ht="12.75">
      <c r="A33" s="4" t="s">
        <v>21</v>
      </c>
      <c r="B33" s="4"/>
      <c r="J33" s="20">
        <v>10</v>
      </c>
      <c r="K33" s="20" t="s">
        <v>139</v>
      </c>
      <c r="L33" s="25">
        <v>0.42</v>
      </c>
      <c r="M33" s="33">
        <f t="shared" si="1"/>
        <v>66.3586938</v>
      </c>
    </row>
    <row r="34" spans="1:13" ht="12.75">
      <c r="A34" t="s">
        <v>22</v>
      </c>
      <c r="C34" s="50">
        <v>167335</v>
      </c>
      <c r="D34">
        <v>219171.6</v>
      </c>
      <c r="E34">
        <v>2803</v>
      </c>
      <c r="F34" s="35">
        <f>C34/D34*E34</f>
        <v>2140.058315037167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254.16891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M38</f>
        <v>5849.834852249999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0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M67</f>
        <v>8559.010000000002</v>
      </c>
      <c r="J38" s="20"/>
      <c r="K38" s="30" t="s">
        <v>61</v>
      </c>
      <c r="L38" s="28">
        <f>SUM(L24:L37)</f>
        <v>37.025000000000006</v>
      </c>
      <c r="M38" s="34">
        <f>SUM(M24:M37)</f>
        <v>5849.834852249999</v>
      </c>
    </row>
    <row r="39" spans="1:11" ht="12.75">
      <c r="A39" t="s">
        <v>26</v>
      </c>
      <c r="K39" s="1" t="s">
        <v>65</v>
      </c>
    </row>
    <row r="40" spans="1:13" ht="12.75">
      <c r="A40" t="s">
        <v>27</v>
      </c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2803</v>
      </c>
      <c r="C41" t="s">
        <v>16</v>
      </c>
      <c r="D41" s="11">
        <v>0.34</v>
      </c>
      <c r="E41" t="s">
        <v>17</v>
      </c>
      <c r="F41" s="11">
        <f>B41*D41</f>
        <v>953.0200000000001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t="s">
        <v>97</v>
      </c>
      <c r="D42" s="11">
        <v>0.87</v>
      </c>
      <c r="F42" s="11">
        <f>D42*E7</f>
        <v>2438.61</v>
      </c>
      <c r="J42" s="20">
        <v>1</v>
      </c>
      <c r="K42" s="20" t="s">
        <v>102</v>
      </c>
      <c r="L42" s="25" t="s">
        <v>103</v>
      </c>
      <c r="M42" s="25">
        <v>1651</v>
      </c>
    </row>
    <row r="43" spans="1:13" ht="12.75">
      <c r="A43" s="4" t="s">
        <v>28</v>
      </c>
      <c r="B43" s="10"/>
      <c r="C43" s="10"/>
      <c r="F43" s="32">
        <f>SUM(F34:F42)</f>
        <v>20194.70207728717</v>
      </c>
      <c r="J43" s="20">
        <v>2</v>
      </c>
      <c r="K43" s="20" t="s">
        <v>104</v>
      </c>
      <c r="L43" s="25" t="s">
        <v>105</v>
      </c>
      <c r="M43" s="25">
        <v>105</v>
      </c>
    </row>
    <row r="44" spans="1:13" ht="12.75">
      <c r="A44" s="4" t="s">
        <v>29</v>
      </c>
      <c r="F44" s="5"/>
      <c r="J44" s="20">
        <v>3</v>
      </c>
      <c r="K44" s="20" t="s">
        <v>106</v>
      </c>
      <c r="L44" s="25" t="s">
        <v>105</v>
      </c>
      <c r="M44" s="25">
        <v>81.18</v>
      </c>
    </row>
    <row r="45" spans="1:13" ht="12.75">
      <c r="A45" t="s">
        <v>30</v>
      </c>
      <c r="B45">
        <v>2803</v>
      </c>
      <c r="C45" t="s">
        <v>70</v>
      </c>
      <c r="D45" s="5">
        <v>0.27</v>
      </c>
      <c r="E45" t="s">
        <v>17</v>
      </c>
      <c r="F45" s="11">
        <f>B45*D45</f>
        <v>756.8100000000001</v>
      </c>
      <c r="J45" s="20">
        <v>4</v>
      </c>
      <c r="K45" s="20" t="s">
        <v>107</v>
      </c>
      <c r="L45" s="25" t="s">
        <v>108</v>
      </c>
      <c r="M45" s="25">
        <v>240</v>
      </c>
    </row>
    <row r="46" spans="1:13" ht="12.75">
      <c r="A46" t="s">
        <v>31</v>
      </c>
      <c r="F46" s="5"/>
      <c r="J46" s="20">
        <v>5</v>
      </c>
      <c r="K46" s="20" t="s">
        <v>109</v>
      </c>
      <c r="L46" s="25" t="s">
        <v>105</v>
      </c>
      <c r="M46" s="25">
        <v>20.23</v>
      </c>
    </row>
    <row r="47" spans="1:13" ht="12.75">
      <c r="A47" s="7" t="s">
        <v>78</v>
      </c>
      <c r="F47" s="5"/>
      <c r="J47" s="20">
        <v>6</v>
      </c>
      <c r="K47" s="20" t="s">
        <v>110</v>
      </c>
      <c r="L47" s="25" t="s">
        <v>105</v>
      </c>
      <c r="M47" s="25">
        <v>83</v>
      </c>
    </row>
    <row r="48" spans="2:13" ht="12.75">
      <c r="B48">
        <v>2803</v>
      </c>
      <c r="C48" t="s">
        <v>16</v>
      </c>
      <c r="D48" s="11">
        <v>1.16</v>
      </c>
      <c r="E48" t="s">
        <v>17</v>
      </c>
      <c r="F48" s="11">
        <f>B48*D48</f>
        <v>3251.4799999999996</v>
      </c>
      <c r="J48" s="20">
        <v>7</v>
      </c>
      <c r="K48" s="20" t="s">
        <v>111</v>
      </c>
      <c r="L48" s="25" t="s">
        <v>112</v>
      </c>
      <c r="M48" s="25">
        <v>116</v>
      </c>
    </row>
    <row r="49" spans="1:13" ht="12.75">
      <c r="A49" s="4" t="s">
        <v>32</v>
      </c>
      <c r="F49" s="32">
        <f>F45+F48</f>
        <v>4008.2899999999995</v>
      </c>
      <c r="J49" s="20">
        <v>8</v>
      </c>
      <c r="K49" s="20" t="s">
        <v>113</v>
      </c>
      <c r="L49" s="25" t="s">
        <v>112</v>
      </c>
      <c r="M49" s="25">
        <v>121.56</v>
      </c>
    </row>
    <row r="50" spans="1:13" ht="12.75">
      <c r="A50" s="4" t="s">
        <v>33</v>
      </c>
      <c r="J50" s="20">
        <v>9</v>
      </c>
      <c r="K50" s="20" t="s">
        <v>114</v>
      </c>
      <c r="L50" s="25" t="s">
        <v>115</v>
      </c>
      <c r="M50" s="25">
        <v>594</v>
      </c>
    </row>
    <row r="51" spans="1:13" ht="12.75">
      <c r="A51" s="7" t="s">
        <v>34</v>
      </c>
      <c r="B51" s="7"/>
      <c r="C51" s="7"/>
      <c r="D51" s="7"/>
      <c r="E51" s="7"/>
      <c r="F51" s="7"/>
      <c r="J51" s="20">
        <v>10</v>
      </c>
      <c r="K51" s="20" t="s">
        <v>116</v>
      </c>
      <c r="L51" s="25" t="s">
        <v>108</v>
      </c>
      <c r="M51" s="25">
        <v>713.4</v>
      </c>
    </row>
    <row r="52" spans="2:13" ht="12.75">
      <c r="B52">
        <v>2803</v>
      </c>
      <c r="C52" t="s">
        <v>16</v>
      </c>
      <c r="D52" s="11">
        <v>2.52</v>
      </c>
      <c r="E52" t="s">
        <v>17</v>
      </c>
      <c r="F52" s="11">
        <f>B52*D52</f>
        <v>7063.56</v>
      </c>
      <c r="J52" s="20">
        <v>11</v>
      </c>
      <c r="K52" s="20" t="s">
        <v>117</v>
      </c>
      <c r="L52" s="25" t="s">
        <v>112</v>
      </c>
      <c r="M52" s="25">
        <v>136</v>
      </c>
    </row>
    <row r="53" spans="1:13" ht="12.75">
      <c r="A53" s="4" t="s">
        <v>35</v>
      </c>
      <c r="F53" s="8">
        <f>SUM(F52)</f>
        <v>7063.56</v>
      </c>
      <c r="J53" s="20">
        <v>12</v>
      </c>
      <c r="K53" s="20" t="s">
        <v>118</v>
      </c>
      <c r="L53" s="25" t="s">
        <v>105</v>
      </c>
      <c r="M53" s="25">
        <v>113.33</v>
      </c>
    </row>
    <row r="54" spans="1:13" ht="12.75">
      <c r="A54" s="46" t="s">
        <v>84</v>
      </c>
      <c r="B54" s="47"/>
      <c r="C54" s="47"/>
      <c r="D54" s="48">
        <v>2.44</v>
      </c>
      <c r="E54" s="47"/>
      <c r="F54" s="49">
        <f>D54*E7</f>
        <v>6839.32</v>
      </c>
      <c r="J54" s="20">
        <v>13</v>
      </c>
      <c r="K54" s="20" t="s">
        <v>119</v>
      </c>
      <c r="L54" s="25" t="s">
        <v>120</v>
      </c>
      <c r="M54" s="25">
        <v>1180</v>
      </c>
    </row>
    <row r="55" spans="1:13" ht="12.75">
      <c r="A55" s="1" t="s">
        <v>36</v>
      </c>
      <c r="B55" s="1"/>
      <c r="F55" s="32">
        <f>F28+F32+F43+F49+F53+F54</f>
        <v>51008.612077287165</v>
      </c>
      <c r="J55" s="20">
        <v>14</v>
      </c>
      <c r="K55" s="20" t="s">
        <v>121</v>
      </c>
      <c r="L55" s="25" t="s">
        <v>112</v>
      </c>
      <c r="M55" s="25">
        <v>122.22</v>
      </c>
    </row>
    <row r="56" spans="1:13" ht="12.75">
      <c r="A56" s="1" t="s">
        <v>82</v>
      </c>
      <c r="B56" s="36"/>
      <c r="C56" s="36">
        <v>0.058</v>
      </c>
      <c r="D56" s="1"/>
      <c r="E56" s="1"/>
      <c r="F56" s="32">
        <v>0</v>
      </c>
      <c r="J56" s="20">
        <v>15</v>
      </c>
      <c r="K56" s="20" t="s">
        <v>124</v>
      </c>
      <c r="L56" s="25" t="s">
        <v>125</v>
      </c>
      <c r="M56" s="25">
        <v>59</v>
      </c>
    </row>
    <row r="57" spans="1:13" ht="15">
      <c r="A57" s="12" t="s">
        <v>38</v>
      </c>
      <c r="B57" s="12"/>
      <c r="C57" s="12"/>
      <c r="D57" s="12"/>
      <c r="E57" s="12"/>
      <c r="F57" s="42">
        <f>F55+F56</f>
        <v>51008.612077287165</v>
      </c>
      <c r="J57" s="20">
        <v>16</v>
      </c>
      <c r="K57" s="20" t="s">
        <v>126</v>
      </c>
      <c r="L57" s="25" t="s">
        <v>112</v>
      </c>
      <c r="M57" s="25">
        <v>300</v>
      </c>
    </row>
    <row r="58" spans="2:13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94</v>
      </c>
      <c r="J58" s="20">
        <v>17</v>
      </c>
      <c r="K58" s="20" t="s">
        <v>128</v>
      </c>
      <c r="L58" s="25" t="s">
        <v>105</v>
      </c>
      <c r="M58" s="25">
        <v>196.17</v>
      </c>
    </row>
    <row r="59" spans="1:13" ht="12.75">
      <c r="A59" s="13"/>
      <c r="B59" s="39">
        <v>42705</v>
      </c>
      <c r="C59" s="40">
        <v>-800804</v>
      </c>
      <c r="D59" s="43">
        <f>F20</f>
        <v>33992.909999999996</v>
      </c>
      <c r="E59" s="43">
        <f>F57</f>
        <v>51008.612077287165</v>
      </c>
      <c r="F59" s="44">
        <f>C59+D59-E59</f>
        <v>-817819.7020772871</v>
      </c>
      <c r="J59" s="20">
        <v>18</v>
      </c>
      <c r="K59" s="20" t="s">
        <v>130</v>
      </c>
      <c r="L59" s="25" t="s">
        <v>105</v>
      </c>
      <c r="M59" s="25">
        <v>525</v>
      </c>
    </row>
    <row r="60" spans="10:13" ht="12.75">
      <c r="J60" s="20">
        <v>19</v>
      </c>
      <c r="K60" s="20" t="s">
        <v>131</v>
      </c>
      <c r="L60" s="25" t="s">
        <v>105</v>
      </c>
      <c r="M60" s="25">
        <v>45</v>
      </c>
    </row>
    <row r="61" spans="10:13" ht="12.75">
      <c r="J61" s="20">
        <v>20</v>
      </c>
      <c r="K61" s="20" t="s">
        <v>132</v>
      </c>
      <c r="L61" s="25" t="s">
        <v>115</v>
      </c>
      <c r="M61" s="25">
        <v>31.88</v>
      </c>
    </row>
    <row r="62" spans="1:13" ht="12.75">
      <c r="A62" t="s">
        <v>87</v>
      </c>
      <c r="J62" s="20">
        <v>21</v>
      </c>
      <c r="K62" s="20" t="s">
        <v>133</v>
      </c>
      <c r="L62" s="25" t="s">
        <v>105</v>
      </c>
      <c r="M62" s="25">
        <v>7.77</v>
      </c>
    </row>
    <row r="63" spans="10:13" ht="12.75">
      <c r="J63" s="20">
        <v>22</v>
      </c>
      <c r="K63" s="20" t="s">
        <v>135</v>
      </c>
      <c r="L63" s="25" t="s">
        <v>136</v>
      </c>
      <c r="M63" s="25">
        <v>504</v>
      </c>
    </row>
    <row r="64" spans="10:13" ht="12.75">
      <c r="J64" s="20">
        <v>23</v>
      </c>
      <c r="K64" s="20" t="s">
        <v>137</v>
      </c>
      <c r="L64" s="25" t="s">
        <v>138</v>
      </c>
      <c r="M64" s="25">
        <v>136</v>
      </c>
    </row>
    <row r="65" spans="10:13" ht="12.75">
      <c r="J65" s="20">
        <v>24</v>
      </c>
      <c r="K65" s="20" t="s">
        <v>140</v>
      </c>
      <c r="L65" s="25" t="s">
        <v>141</v>
      </c>
      <c r="M65" s="25">
        <v>103.8</v>
      </c>
    </row>
    <row r="66" spans="10:13" ht="12.75">
      <c r="J66" s="20">
        <v>25</v>
      </c>
      <c r="K66" s="20" t="s">
        <v>142</v>
      </c>
      <c r="L66" s="25"/>
      <c r="M66" s="25">
        <f>E7*0.49</f>
        <v>1373.47</v>
      </c>
    </row>
    <row r="67" spans="10:13" ht="12.75">
      <c r="J67" s="20"/>
      <c r="K67" s="20"/>
      <c r="L67" s="31" t="s">
        <v>68</v>
      </c>
      <c r="M67" s="34">
        <f>SUM(M42:M66)</f>
        <v>8559.010000000002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2012-02-26T15:15:55Z</cp:lastPrinted>
  <dcterms:created xsi:type="dcterms:W3CDTF">2008-08-18T07:30:19Z</dcterms:created>
  <dcterms:modified xsi:type="dcterms:W3CDTF">2016-02-25T13:59:21Z</dcterms:modified>
  <cp:category/>
  <cp:version/>
  <cp:contentType/>
  <cp:contentStatus/>
</cp:coreProperties>
</file>