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<sst xmlns="http://schemas.openxmlformats.org/spreadsheetml/2006/main" count="130" uniqueCount="106">
  <si>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</si>
  <si>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</si>
  <si>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</si>
  <si>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</si>
  <si>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</si>
  <si>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</si>
  <si>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</si>
  <si>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</si>
  <si>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</si>
  <si>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</si>
  <si>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</si>
  <si>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</si>
  <si>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</si>
  <si>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</si>
  <si>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</si>
  <si>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</si>
  <si>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</si>
  <si>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</si>
  <si>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</si>
  <si>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</si>
  <si>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</si>
  <si>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</si>
  <si>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</si>
  <si>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</si>
  <si>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</si>
  <si>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</si>
  <si>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</si>
  <si>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</si>
  <si>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</si>
  <si>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</si>
  <si>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</si>
  <si>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</si>
  <si>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</si>
  <si>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</si>
  <si>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</si>
  <si>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</si>
  <si>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</si>
  <si>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</si>
  <si>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</si>
  <si>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</si>
  <si>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</si>
  <si>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</si>
  <si>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</si>
  <si>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</si>
  <si>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</si>
  <si>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</si>
  <si>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</si>
  <si>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</si>
  <si>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</si>
  <si>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</si>
  <si>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</si>
  <si>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</si>
  <si>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</si>
  <si>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</si>
  <si>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</si>
  <si>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</si>
  <si>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</si>
  <si>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</si>
  <si>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</si>
  <si>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</si>
  <si>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</si>
  <si>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</si>
  <si>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</si>
  <si>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</si>
  <si>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</si>
  <si>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</si>
  <si>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</si>
  <si>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</si>
  <si>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</si>
  <si>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</si>
  <si>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</si>
  <si>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</si>
  <si>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</si>
  <si>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</si>
  <si>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</si>
  <si>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</si>
  <si>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</si>
  <si>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</si>
  <si>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</si>
  <si>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</si>
  <si>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</si>
  <si>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</si>
  <si>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</si>
  <si>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</si>
  <si>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</si>
  <si>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</si>
  <si>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</si>
  <si>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</si>
  <si>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</si>
  <si>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</si>
  <si>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</si>
  <si>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</si>
  <si>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0,35 ст.</t>
  </si>
  <si>
    <t>ост.на 01.09.</t>
  </si>
  <si>
    <t>август</t>
  </si>
  <si>
    <t xml:space="preserve">                    за    август  2015 г.</t>
  </si>
  <si>
    <t xml:space="preserve">2.  Работа по договору (уборщица л/кл.) </t>
  </si>
  <si>
    <t>смена труб д 20 м/пл (6мп) т.п., эл.уз.</t>
  </si>
  <si>
    <t>труба д 20 м/пл</t>
  </si>
  <si>
    <t>6мп</t>
  </si>
  <si>
    <t>цанга</t>
  </si>
  <si>
    <t>2шт</t>
  </si>
  <si>
    <t>вентиль д 15</t>
  </si>
  <si>
    <t>1шт</t>
  </si>
  <si>
    <t>смена вентиля д 15 (1шт) т.п. эл.уз.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</si>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</sst>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L26" sqref="L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95</v>
      </c>
    </row>
    <row r="3" spans="2:13" ht="12.75">
      <c r="B3" s="1" t="s">
        <v>77</v>
      </c>
      <c r="C3" s="8" t="s">
        <v>94</v>
      </c>
      <c r="D3" s="8" t="s">
        <v>88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0</v>
      </c>
      <c r="M6" s="53">
        <f>L6*114.3*1.202</f>
        <v>0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3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3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3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89</v>
      </c>
      <c r="L13" s="23">
        <v>5</v>
      </c>
      <c r="M13" s="53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52</v>
      </c>
      <c r="L15" s="22"/>
      <c r="M15" s="53">
        <f t="shared" si="0"/>
        <v>0</v>
      </c>
    </row>
    <row r="16" spans="1:13" ht="12.75">
      <c r="A16" s="2" t="s">
        <v>9</v>
      </c>
      <c r="F16" s="11">
        <v>57179.01</v>
      </c>
      <c r="J16" s="15" t="s">
        <v>53</v>
      </c>
      <c r="K16" s="26" t="s">
        <v>54</v>
      </c>
      <c r="L16" s="21">
        <v>2.49</v>
      </c>
      <c r="M16" s="53">
        <f t="shared" si="0"/>
        <v>342.097614</v>
      </c>
    </row>
    <row r="17" spans="1:13" ht="12.75">
      <c r="A17" t="s">
        <v>10</v>
      </c>
      <c r="F17" s="5">
        <v>56114</v>
      </c>
      <c r="J17" s="15" t="s">
        <v>55</v>
      </c>
      <c r="K17" s="26" t="s">
        <v>91</v>
      </c>
      <c r="L17" s="21">
        <v>0</v>
      </c>
      <c r="M17" s="53">
        <f t="shared" si="0"/>
        <v>0</v>
      </c>
    </row>
    <row r="18" spans="2:13" ht="12.75">
      <c r="B18" t="s">
        <v>11</v>
      </c>
      <c r="F18" s="9">
        <f>F17/F16</f>
        <v>0.9813741091355027</v>
      </c>
      <c r="J18" s="15" t="s">
        <v>57</v>
      </c>
      <c r="K18" s="26" t="s">
        <v>56</v>
      </c>
      <c r="L18" s="21"/>
      <c r="M18" s="53">
        <f t="shared" si="0"/>
        <v>0</v>
      </c>
    </row>
    <row r="19" spans="1:13" ht="12.75">
      <c r="A19" t="s">
        <v>83</v>
      </c>
      <c r="F19" s="5">
        <v>1146.46</v>
      </c>
      <c r="J19" s="16" t="s">
        <v>90</v>
      </c>
      <c r="K19" s="18" t="s">
        <v>58</v>
      </c>
      <c r="L19" s="23">
        <v>0.5</v>
      </c>
      <c r="M19" s="5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57260.46</v>
      </c>
      <c r="J20" s="20"/>
      <c r="K20" s="27" t="s">
        <v>59</v>
      </c>
      <c r="L20" s="28">
        <f>SUM(L6:L19)</f>
        <v>7.99</v>
      </c>
      <c r="M20" s="33">
        <f>SUM(M6:M19)</f>
        <v>1097.7349140000001</v>
      </c>
    </row>
    <row r="21" spans="6:11" ht="12.75">
      <c r="F21" s="48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10.08</v>
      </c>
      <c r="M24" s="51">
        <f>L24*114.3*1.202*1.15</f>
        <v>1592.6086512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9" t="s">
        <v>104</v>
      </c>
      <c r="L25" s="50">
        <v>0.81</v>
      </c>
      <c r="M25" s="51">
        <f aca="true" t="shared" si="1" ref="M25:M34">L25*114.3*1.202*1.15</f>
        <v>127.97748089999997</v>
      </c>
    </row>
    <row r="26" spans="1:13" ht="12.75">
      <c r="A26" s="6" t="s">
        <v>96</v>
      </c>
      <c r="E26" t="s">
        <v>92</v>
      </c>
      <c r="F26" s="5">
        <v>3562.73</v>
      </c>
      <c r="J26" s="20">
        <v>3</v>
      </c>
      <c r="K26" s="20" t="s">
        <v>105</v>
      </c>
      <c r="L26" s="25">
        <v>9.66</v>
      </c>
      <c r="M26" s="51">
        <f t="shared" si="1"/>
        <v>1526.2499573999996</v>
      </c>
    </row>
    <row r="27" spans="1:13" ht="12.75">
      <c r="A27" s="6" t="s">
        <v>87</v>
      </c>
      <c r="F27" s="5">
        <v>0</v>
      </c>
      <c r="J27" s="20">
        <v>4</v>
      </c>
      <c r="K27" s="20"/>
      <c r="L27" s="25"/>
      <c r="M27" s="51">
        <f t="shared" si="1"/>
        <v>0</v>
      </c>
    </row>
    <row r="28" spans="1:13" ht="12.75">
      <c r="A28" s="4" t="s">
        <v>35</v>
      </c>
      <c r="F28" s="32">
        <f>SUM(F25:F27)</f>
        <v>7899.0599999999995</v>
      </c>
      <c r="J28" s="20">
        <v>5</v>
      </c>
      <c r="K28" s="20"/>
      <c r="L28" s="25"/>
      <c r="M28" s="51">
        <f t="shared" si="1"/>
        <v>0</v>
      </c>
    </row>
    <row r="29" spans="1:13" ht="12.75">
      <c r="A29" s="4" t="s">
        <v>18</v>
      </c>
      <c r="J29" s="20">
        <v>6</v>
      </c>
      <c r="K29" s="49"/>
      <c r="L29" s="50"/>
      <c r="M29" s="51">
        <f t="shared" si="1"/>
        <v>0</v>
      </c>
    </row>
    <row r="30" spans="1:13" ht="12.75">
      <c r="A30" t="s">
        <v>79</v>
      </c>
      <c r="C30" s="13"/>
      <c r="D30" s="44">
        <v>1.9</v>
      </c>
      <c r="E30" s="13" t="s">
        <v>17</v>
      </c>
      <c r="F30" s="11">
        <f>E7*D30</f>
        <v>8505.54</v>
      </c>
      <c r="J30" s="20">
        <v>7</v>
      </c>
      <c r="K30" s="20"/>
      <c r="L30" s="25"/>
      <c r="M30" s="51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49"/>
      <c r="L31" s="50"/>
      <c r="M31" s="51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8505.54</v>
      </c>
      <c r="J32" s="20">
        <v>9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21</v>
      </c>
      <c r="C34" s="56">
        <v>166649</v>
      </c>
      <c r="D34">
        <v>219171.6</v>
      </c>
      <c r="E34">
        <v>4476.6</v>
      </c>
      <c r="F34" s="34">
        <f>C34/D34*E34</f>
        <v>3403.821085396101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22</v>
      </c>
      <c r="F35" s="34">
        <f>M20</f>
        <v>1097.7349140000001</v>
      </c>
      <c r="J35" s="20"/>
      <c r="K35" s="30" t="s">
        <v>59</v>
      </c>
      <c r="L35" s="28">
        <f>SUM(L24:L34)</f>
        <v>20.55</v>
      </c>
      <c r="M35" s="33">
        <f>SUM(M24:M34)</f>
        <v>3246.8360894999996</v>
      </c>
    </row>
    <row r="36" spans="1:11" ht="12.75">
      <c r="A36" t="s">
        <v>23</v>
      </c>
      <c r="F36" s="11">
        <f>M35</f>
        <v>3246.8360894999996</v>
      </c>
      <c r="K36" s="1" t="s">
        <v>63</v>
      </c>
    </row>
    <row r="37" spans="1:13" ht="12.75">
      <c r="A37" t="s">
        <v>75</v>
      </c>
      <c r="F37" s="5">
        <v>1442.4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853.14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9" t="s">
        <v>98</v>
      </c>
      <c r="L39" s="50" t="s">
        <v>99</v>
      </c>
      <c r="M39" s="50">
        <v>354</v>
      </c>
    </row>
    <row r="40" spans="1:13" ht="12.75">
      <c r="A40" t="s">
        <v>26</v>
      </c>
      <c r="F40" s="5"/>
      <c r="J40" s="20">
        <v>2</v>
      </c>
      <c r="K40" s="20" t="s">
        <v>100</v>
      </c>
      <c r="L40" s="25" t="s">
        <v>101</v>
      </c>
      <c r="M40" s="25">
        <v>300</v>
      </c>
    </row>
    <row r="41" spans="2:13" ht="12.75">
      <c r="B41">
        <v>4476.6</v>
      </c>
      <c r="C41" t="s">
        <v>16</v>
      </c>
      <c r="D41" s="11">
        <v>0.53</v>
      </c>
      <c r="E41" t="s">
        <v>17</v>
      </c>
      <c r="F41" s="11">
        <f>B41*D41</f>
        <v>2372.5980000000004</v>
      </c>
      <c r="J41" s="20">
        <v>3</v>
      </c>
      <c r="K41" s="20" t="s">
        <v>102</v>
      </c>
      <c r="L41" s="25" t="s">
        <v>103</v>
      </c>
      <c r="M41" s="25">
        <v>199.14</v>
      </c>
    </row>
    <row r="42" spans="1:13" ht="12.75">
      <c r="A42" s="45"/>
      <c r="B42" s="45"/>
      <c r="C42" s="45"/>
      <c r="D42" s="46"/>
      <c r="E42" s="45"/>
      <c r="F42" s="46">
        <v>0</v>
      </c>
      <c r="J42" s="20">
        <v>4</v>
      </c>
      <c r="K42" s="20"/>
      <c r="L42" s="25"/>
      <c r="M42" s="25"/>
    </row>
    <row r="43" spans="1:13" ht="12.75">
      <c r="A43" s="4" t="s">
        <v>27</v>
      </c>
      <c r="B43" s="10"/>
      <c r="C43" s="10"/>
      <c r="F43" s="47">
        <f>SUM(F34:F42)</f>
        <v>12416.530088896101</v>
      </c>
      <c r="J43" s="20">
        <v>5</v>
      </c>
      <c r="K43" s="20"/>
      <c r="L43" s="25"/>
      <c r="M43" s="25"/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4476.6</v>
      </c>
      <c r="C45" t="s">
        <v>70</v>
      </c>
      <c r="D45" s="5">
        <v>0.15</v>
      </c>
      <c r="E45" t="s">
        <v>17</v>
      </c>
      <c r="F45" s="11">
        <f>B45*D45</f>
        <v>671.49</v>
      </c>
      <c r="J45" s="20">
        <v>7</v>
      </c>
      <c r="K45" s="49"/>
      <c r="L45" s="50"/>
      <c r="M45" s="50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76</v>
      </c>
      <c r="F47" s="5"/>
      <c r="J47" s="20">
        <v>9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1.14</v>
      </c>
      <c r="E48" t="s">
        <v>17</v>
      </c>
      <c r="F48" s="11">
        <f>B48*D48</f>
        <v>5103.324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5774.813999999999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78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2.34</v>
      </c>
      <c r="E52" t="s">
        <v>17</v>
      </c>
      <c r="F52" s="11">
        <f>B52*D52</f>
        <v>10475.244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10475.244</v>
      </c>
      <c r="J53" s="20"/>
      <c r="K53" s="20"/>
      <c r="L53" s="31" t="s">
        <v>66</v>
      </c>
      <c r="M53" s="33">
        <f>SUM(M39:M52)</f>
        <v>853.14</v>
      </c>
    </row>
    <row r="54" spans="1:6" ht="12.75">
      <c r="A54" s="54" t="s">
        <v>82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34</v>
      </c>
      <c r="B55" s="1"/>
      <c r="F55" s="32">
        <f>F28+F32+F43+F49+F53+F54</f>
        <v>45071.188088896095</v>
      </c>
    </row>
    <row r="56" spans="1:6" ht="12.75">
      <c r="A56" s="1" t="s">
        <v>80</v>
      </c>
      <c r="B56" s="35"/>
      <c r="C56" s="35">
        <v>0.058</v>
      </c>
      <c r="D56" s="1"/>
      <c r="E56" s="1"/>
      <c r="F56" s="32">
        <f>F55*5.8%</f>
        <v>2614.1289091559734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47685.31699805207</v>
      </c>
    </row>
    <row r="58" spans="2:6" ht="12.75">
      <c r="B58" s="36" t="s">
        <v>71</v>
      </c>
      <c r="C58" s="37" t="s">
        <v>72</v>
      </c>
      <c r="D58" s="22" t="s">
        <v>73</v>
      </c>
      <c r="E58" s="22" t="s">
        <v>74</v>
      </c>
      <c r="F58" s="40" t="s">
        <v>93</v>
      </c>
    </row>
    <row r="59" spans="1:6" ht="12.75">
      <c r="A59" s="13"/>
      <c r="B59" s="38">
        <v>42217</v>
      </c>
      <c r="C59" s="39">
        <v>245048</v>
      </c>
      <c r="D59" s="42">
        <f>F20</f>
        <v>57260.46</v>
      </c>
      <c r="E59" s="42">
        <f>F57</f>
        <v>47685.31699805207</v>
      </c>
      <c r="F59" s="43">
        <f>C59+D59-E59</f>
        <v>254623.14300194796</v>
      </c>
    </row>
    <row r="62" ht="12.75">
      <c r="A62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2015-10-29T08:23:46Z</dcterms:modified>
  <cp:category/>
  <cp:version/>
  <cp:contentType/>
  <cp:contentStatus/>
</cp:coreProperties>
</file>