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<sst xmlns="http://schemas.openxmlformats.org/spreadsheetml/2006/main" count="126" uniqueCount="102">
  <si>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</si>
  <si>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</si>
  <si>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</si>
  <si>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</si>
  <si>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</si>
  <si>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</si>
  <si>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</si>
  <si>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</si>
  <si>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</si>
  <si>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</si>
  <si>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</si>
  <si>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</si>
  <si>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</si>
  <si>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</si>
  <si>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</si>
  <si>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</si>
  <si>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</si>
  <si>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</si>
  <si>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</si>
  <si>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</si>
  <si>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</si>
  <si>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</si>
  <si>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</si>
  <si>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</si>
  <si>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</si>
  <si>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</si>
  <si>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</si>
  <si>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</si>
  <si>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</si>
  <si>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</si>
  <si>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</si>
  <si>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</si>
  <si>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</si>
  <si>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</si>
  <si>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</si>
  <si>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</si>
  <si>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</si>
  <si>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</si>
  <si>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</si>
  <si>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</si>
  <si>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</si>
  <si>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</si>
  <si>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</si>
  <si>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</si>
  <si>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</si>
  <si>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</si>
  <si>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</si>
  <si>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</si>
  <si>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</si>
  <si>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</si>
  <si>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</si>
  <si>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</si>
  <si>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</si>
  <si>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</si>
  <si>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</si>
  <si>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</si>
  <si>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</si>
  <si>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</si>
  <si>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</si>
  <si>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</si>
  <si>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</si>
  <si>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</si>
  <si>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</si>
  <si>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</si>
  <si>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</si>
  <si>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</si>
  <si>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</si>
  <si>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</si>
  <si>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</si>
  <si>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</si>
  <si>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</si>
  <si>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</si>
  <si>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</si>
  <si>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</si>
  <si>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</si>
  <si>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</si>
  <si>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</si>
  <si>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</si>
  <si>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</si>
  <si>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</si>
  <si>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</si>
  <si>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</si>
  <si>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</si>
  <si>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</si>
  <si>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</si>
  <si>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</si>
  <si>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</si>
  <si>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</si>
  <si>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</si>
  <si>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</si>
  <si>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</si>
  <si>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</si>
  <si>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</si>
  <si>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</si>
  <si>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</si>
  <si>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ост.на 01.03.</t>
  </si>
  <si>
    <t>февраль</t>
  </si>
  <si>
    <t xml:space="preserve">                           за  февраль   2015 г.</t>
  </si>
  <si>
    <t>Откачивание воды из техподполий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</si>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</sst>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81</v>
      </c>
      <c r="C3" s="8" t="s">
        <v>96</v>
      </c>
      <c r="D3" s="8" t="s">
        <v>91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3.53</v>
      </c>
      <c r="M11" s="47">
        <f t="shared" si="0"/>
        <v>484.98175799999996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94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/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37112.52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30859.12</v>
      </c>
      <c r="J17" s="15" t="s">
        <v>58</v>
      </c>
      <c r="K17" s="26" t="s">
        <v>93</v>
      </c>
      <c r="L17" s="21"/>
      <c r="M17" s="47">
        <f t="shared" si="0"/>
        <v>0</v>
      </c>
    </row>
    <row r="18" spans="2:13" ht="12.75">
      <c r="B18" t="s">
        <v>12</v>
      </c>
      <c r="F18" s="9">
        <f>F17/F16</f>
        <v>0.8315016064659582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88</v>
      </c>
      <c r="F19" s="11">
        <v>600</v>
      </c>
      <c r="J19" s="16" t="s">
        <v>92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31459.12</v>
      </c>
      <c r="J20" s="20"/>
      <c r="K20" s="27" t="s">
        <v>62</v>
      </c>
      <c r="L20" s="28">
        <f>SUM(L6:L19)</f>
        <v>9.36</v>
      </c>
      <c r="M20" s="32">
        <f>SUM(M6:M19)</f>
        <v>1285.957296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10.5</v>
      </c>
      <c r="M24" s="31">
        <f>L24*114.3*1.202*1.15</f>
        <v>1658.9673449999998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99</v>
      </c>
      <c r="L25" s="25">
        <v>0.42</v>
      </c>
      <c r="M25" s="31">
        <f aca="true" t="shared" si="1" ref="M25:M35">L25*114.3*1.202*1.15</f>
        <v>66.3586938</v>
      </c>
    </row>
    <row r="26" spans="1:13" ht="12.75">
      <c r="A26" s="6" t="s">
        <v>19</v>
      </c>
      <c r="D26" t="s">
        <v>80</v>
      </c>
      <c r="F26" s="11">
        <v>1435.19</v>
      </c>
      <c r="J26" s="20">
        <v>3</v>
      </c>
      <c r="K26" s="20"/>
      <c r="L26" s="25"/>
      <c r="M26" s="31">
        <f t="shared" si="1"/>
        <v>0</v>
      </c>
    </row>
    <row r="27" spans="1:13" ht="12.75">
      <c r="A27" s="6" t="s">
        <v>85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10" t="s">
        <v>38</v>
      </c>
      <c r="D28" s="5"/>
      <c r="F28" s="33">
        <f>F25+F26+F27</f>
        <v>7216.8099999999995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3676.504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83</v>
      </c>
      <c r="B31">
        <v>883.7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3676.504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150533</v>
      </c>
      <c r="D34">
        <v>218796.7</v>
      </c>
      <c r="E34">
        <v>3169.4</v>
      </c>
      <c r="F34" s="36">
        <f>C34/D34*E34</f>
        <v>2180.5598082603624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1285.957296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1725.3260387999999</v>
      </c>
      <c r="J36" s="20"/>
      <c r="K36" s="30" t="s">
        <v>62</v>
      </c>
      <c r="L36" s="28">
        <f>SUM(L24:L35)</f>
        <v>10.92</v>
      </c>
      <c r="M36" s="32">
        <f>SUM(M24:M35)</f>
        <v>1725.3260387999999</v>
      </c>
    </row>
    <row r="37" spans="1:11" ht="12.75">
      <c r="A37" t="s">
        <v>78</v>
      </c>
      <c r="F37" s="5">
        <v>2163.6</v>
      </c>
      <c r="K37" s="1" t="s">
        <v>66</v>
      </c>
    </row>
    <row r="38" spans="1:13" ht="12.75">
      <c r="A38" t="s">
        <v>26</v>
      </c>
      <c r="F38" s="5">
        <f>M56</f>
        <v>70.2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100</v>
      </c>
      <c r="L40" s="25" t="s">
        <v>101</v>
      </c>
      <c r="M40" s="25">
        <v>70.2</v>
      </c>
    </row>
    <row r="41" spans="2:13" ht="12.75">
      <c r="B41">
        <v>3169.4</v>
      </c>
      <c r="C41" t="s">
        <v>17</v>
      </c>
      <c r="D41" s="11">
        <v>0.31</v>
      </c>
      <c r="E41" t="s">
        <v>18</v>
      </c>
      <c r="F41" s="46">
        <f>B41*D41</f>
        <v>982.514</v>
      </c>
      <c r="J41" s="20">
        <v>2</v>
      </c>
      <c r="K41" s="20"/>
      <c r="L41" s="23"/>
      <c r="M41" s="23"/>
    </row>
    <row r="42" spans="1:13" ht="12.75">
      <c r="A42" s="49" t="s">
        <v>89</v>
      </c>
      <c r="B42" s="49"/>
      <c r="C42" s="49"/>
      <c r="D42" s="46"/>
      <c r="E42" s="49"/>
      <c r="F42" s="46">
        <v>0</v>
      </c>
      <c r="J42" s="20">
        <v>3</v>
      </c>
      <c r="K42" s="20"/>
      <c r="L42" s="23"/>
      <c r="M42" s="23"/>
    </row>
    <row r="43" spans="1:13" ht="12.75">
      <c r="A43" s="10" t="s">
        <v>29</v>
      </c>
      <c r="B43" s="10"/>
      <c r="C43" s="10"/>
      <c r="F43" s="33">
        <f>SUM(F34:F42)</f>
        <v>8408.157143060362</v>
      </c>
      <c r="J43" s="20">
        <v>4</v>
      </c>
      <c r="K43" s="20"/>
      <c r="L43" s="23"/>
      <c r="M43" s="23"/>
    </row>
    <row r="44" spans="1:13" ht="12.75">
      <c r="A44" s="4" t="s">
        <v>30</v>
      </c>
      <c r="J44" s="20">
        <v>5</v>
      </c>
      <c r="K44" s="20"/>
      <c r="L44" s="23"/>
      <c r="M44" s="23"/>
    </row>
    <row r="45" spans="1:13" ht="12.75">
      <c r="A45" t="s">
        <v>31</v>
      </c>
      <c r="B45">
        <v>3169.4</v>
      </c>
      <c r="C45" t="s">
        <v>70</v>
      </c>
      <c r="D45" s="5">
        <v>0.22</v>
      </c>
      <c r="E45" t="s">
        <v>18</v>
      </c>
      <c r="F45" s="46">
        <f>B45*D45</f>
        <v>697.268</v>
      </c>
      <c r="J45" s="20">
        <v>6</v>
      </c>
      <c r="K45" s="20"/>
      <c r="L45" s="23"/>
      <c r="M45" s="23"/>
    </row>
    <row r="46" spans="1:13" ht="12.75">
      <c r="A46" t="s">
        <v>32</v>
      </c>
      <c r="F46" s="5"/>
      <c r="J46" s="20">
        <v>7</v>
      </c>
      <c r="K46" s="20"/>
      <c r="L46" s="23"/>
      <c r="M46" s="23"/>
    </row>
    <row r="47" spans="1:13" ht="12.75">
      <c r="A47" s="7" t="s">
        <v>77</v>
      </c>
      <c r="F47" s="5"/>
      <c r="J47" s="20">
        <v>8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0.95</v>
      </c>
      <c r="E48" t="s">
        <v>18</v>
      </c>
      <c r="F48" s="11">
        <f>B48*D48</f>
        <v>3010.93</v>
      </c>
      <c r="J48" s="20">
        <v>9</v>
      </c>
      <c r="K48" s="20"/>
      <c r="L48" s="23"/>
      <c r="M48" s="23"/>
    </row>
    <row r="49" spans="1:13" ht="12.75">
      <c r="A49" s="10" t="s">
        <v>33</v>
      </c>
      <c r="F49" s="33">
        <f>F45+F48</f>
        <v>3708.198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1.86</v>
      </c>
      <c r="E52" t="s">
        <v>18</v>
      </c>
      <c r="F52" s="11">
        <f>B52*D52</f>
        <v>5895.084000000001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5895.084000000001</v>
      </c>
      <c r="J53" s="20">
        <v>14</v>
      </c>
      <c r="K53" s="20"/>
      <c r="L53" s="23"/>
      <c r="M53" s="23"/>
    </row>
    <row r="54" spans="1:13" ht="12.75">
      <c r="A54" s="48" t="s">
        <v>87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28904.753143060363</v>
      </c>
      <c r="J55" s="20">
        <v>16</v>
      </c>
      <c r="K55" s="20"/>
      <c r="L55" s="23"/>
      <c r="M55" s="23"/>
    </row>
    <row r="56" spans="1:13" ht="12.75">
      <c r="A56" s="1" t="s">
        <v>84</v>
      </c>
      <c r="B56" s="37"/>
      <c r="C56" s="37">
        <v>0.058</v>
      </c>
      <c r="D56" s="1"/>
      <c r="E56" s="1"/>
      <c r="F56" s="33">
        <f>F55*5.8%</f>
        <v>1676.475682297501</v>
      </c>
      <c r="J56" s="20"/>
      <c r="K56" s="20"/>
      <c r="L56" s="34" t="s">
        <v>69</v>
      </c>
      <c r="M56" s="35">
        <f>SUM(M40:M55)</f>
        <v>70.2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30581.228825357863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42036</v>
      </c>
      <c r="C59" s="41">
        <v>49014</v>
      </c>
      <c r="D59" s="44">
        <f>F20</f>
        <v>31459.12</v>
      </c>
      <c r="E59" s="44">
        <f>F57</f>
        <v>30581.228825357863</v>
      </c>
      <c r="F59" s="45">
        <f>C59+D59-E59</f>
        <v>49891.891174642136</v>
      </c>
    </row>
    <row r="62" ht="12.75">
      <c r="A62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2014-05-21T10:53:42Z</cp:lastPrinted>
  <dcterms:created xsi:type="dcterms:W3CDTF">2008-08-18T07:30:19Z</dcterms:created>
  <dcterms:modified xsi:type="dcterms:W3CDTF">2015-04-28T18:04:26Z</dcterms:modified>
  <cp:category/>
  <cp:version/>
  <cp:contentType/>
  <cp:contentStatus/>
</cp:coreProperties>
</file>