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<sst xmlns="http://schemas.openxmlformats.org/spreadsheetml/2006/main" count="127" uniqueCount="103">
  <si>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</si>
  <si>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</si>
  <si>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</si>
  <si>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</si>
  <si>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</si>
  <si>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</si>
  <si>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</si>
  <si>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</si>
  <si>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</si>
  <si>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</si>
  <si>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</si>
  <si>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</si>
  <si>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</si>
  <si>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</si>
  <si>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</si>
  <si>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</si>
  <si>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</si>
  <si>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</si>
  <si>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</si>
  <si>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</si>
  <si>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</si>
  <si>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</si>
  <si>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</si>
  <si>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</si>
  <si>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</si>
  <si>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</si>
  <si>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</si>
  <si>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</si>
  <si>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</si>
  <si>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</si>
  <si>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</si>
  <si>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</si>
  <si>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</si>
  <si>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</si>
  <si>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</si>
  <si>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</si>
  <si>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</si>
  <si>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</si>
  <si>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</si>
  <si>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</si>
  <si>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</si>
  <si>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</si>
  <si>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</si>
  <si>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</si>
  <si>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</si>
  <si>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</si>
  <si>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</si>
  <si>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</si>
  <si>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</si>
  <si>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</si>
  <si>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</si>
  <si>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</si>
  <si>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</si>
  <si>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</si>
  <si>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</si>
  <si>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</si>
  <si>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</si>
  <si>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</si>
  <si>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</si>
  <si>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</si>
  <si>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</si>
  <si>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</si>
  <si>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</si>
  <si>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</si>
  <si>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</si>
  <si>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</si>
  <si>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</si>
  <si>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</si>
  <si>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</si>
  <si>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</si>
  <si>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</si>
  <si>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</si>
  <si>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</si>
  <si>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</si>
  <si>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</si>
  <si>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</si>
  <si>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</si>
  <si>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</si>
  <si>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</si>
  <si>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</si>
  <si>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</si>
  <si>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</si>
  <si>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</si>
  <si>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</si>
  <si>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</si>
  <si>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</si>
  <si>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(интер-телеком, ростелеком)</t>
  </si>
  <si>
    <t>2) Дератизация</t>
  </si>
  <si>
    <t xml:space="preserve">           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</si>
  <si>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</si>
  <si>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</si>
  <si>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</si>
  <si>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</si>
  <si>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</si>
  <si>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</si>
  <si>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декабрь   2015 г.</t>
  </si>
  <si>
    <t>3.  Материалы, спецодежда и инвентарь</t>
  </si>
  <si>
    <t>Материалы,спецодежда и инвентарь</t>
  </si>
  <si>
    <t>прочистка канализации п-д1,2</t>
  </si>
  <si>
    <t>смена ламп (4шт) л/кл,т/п</t>
  </si>
  <si>
    <t>лампа</t>
  </si>
  <si>
    <t>4шт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</si>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</sst>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1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2042.8</v>
      </c>
      <c r="F7" t="s">
        <v>70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640</v>
      </c>
      <c r="F8" t="s">
        <v>70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220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2354</v>
      </c>
      <c r="F11" t="s">
        <v>70</v>
      </c>
      <c r="J11" s="16"/>
      <c r="K11" s="18" t="s">
        <v>52</v>
      </c>
      <c r="L11" s="23">
        <v>3.01</v>
      </c>
      <c r="M11" s="48">
        <f t="shared" si="0"/>
        <v>413.5396859999999</v>
      </c>
    </row>
    <row r="12" spans="1:13" ht="12.75">
      <c r="A12" t="s">
        <v>7</v>
      </c>
      <c r="E12">
        <v>136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>
        <v>0.43</v>
      </c>
      <c r="M13" s="48">
        <f t="shared" si="0"/>
        <v>59.077098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26099.37</v>
      </c>
      <c r="J16" s="15" t="s">
        <v>55</v>
      </c>
      <c r="K16" s="26" t="s">
        <v>56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28421.12</v>
      </c>
      <c r="J17" s="15" t="s">
        <v>57</v>
      </c>
      <c r="K17" s="26" t="s">
        <v>92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1.0889580859614618</v>
      </c>
      <c r="J18" s="15" t="s">
        <v>59</v>
      </c>
      <c r="K18" s="26" t="s">
        <v>58</v>
      </c>
      <c r="L18" s="21">
        <v>1.08</v>
      </c>
      <c r="M18" s="48">
        <f t="shared" si="0"/>
        <v>148.379688</v>
      </c>
    </row>
    <row r="19" spans="1:13" ht="12.75">
      <c r="A19" t="s">
        <v>86</v>
      </c>
      <c r="F19" s="11">
        <v>600</v>
      </c>
      <c r="J19" s="16" t="s">
        <v>91</v>
      </c>
      <c r="K19" s="18" t="s">
        <v>60</v>
      </c>
      <c r="L19" s="23">
        <v>0.5</v>
      </c>
      <c r="M19" s="48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29021.12</v>
      </c>
      <c r="J20" s="20"/>
      <c r="K20" s="27" t="s">
        <v>61</v>
      </c>
      <c r="L20" s="28">
        <f>SUM(L6:L19)</f>
        <v>5.02</v>
      </c>
      <c r="M20" s="34">
        <f>SUM(M6:M19)</f>
        <v>689.6907719999998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3">
        <f aca="true" t="shared" si="1" ref="M24:M29">L24*114.3*1.202*1.15</f>
        <v>1526.2499573999996</v>
      </c>
    </row>
    <row r="25" spans="1:13" ht="12.75">
      <c r="A25" t="s">
        <v>15</v>
      </c>
      <c r="D25" t="s">
        <v>79</v>
      </c>
      <c r="F25" s="11">
        <v>2012.14</v>
      </c>
      <c r="J25" s="20">
        <v>2</v>
      </c>
      <c r="K25" s="20" t="s">
        <v>99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F26" s="5">
        <v>680.33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96</v>
      </c>
      <c r="E27" s="5">
        <v>0.76</v>
      </c>
      <c r="F27" s="11">
        <f>E27*E7</f>
        <v>1552.528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4244.9980000000005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3350.1919999999996</v>
      </c>
      <c r="J30" s="20">
        <v>8</v>
      </c>
      <c r="K30" s="20"/>
      <c r="L30" s="25"/>
      <c r="M30" s="33">
        <f>L30*114.3*1.202*1.15</f>
        <v>0</v>
      </c>
    </row>
    <row r="31" spans="1:13" ht="12.75">
      <c r="A31" t="s">
        <v>87</v>
      </c>
      <c r="B31">
        <v>640</v>
      </c>
      <c r="C31" t="s">
        <v>16</v>
      </c>
      <c r="D31" s="5">
        <v>0.5</v>
      </c>
      <c r="E31" t="s">
        <v>17</v>
      </c>
      <c r="F31" s="5">
        <f>B31*D31</f>
        <v>320</v>
      </c>
      <c r="J31" s="20">
        <v>9</v>
      </c>
      <c r="K31" s="20"/>
      <c r="L31" s="25"/>
      <c r="M31" s="33">
        <f>L31*114.3*1.202*1.15</f>
        <v>0</v>
      </c>
    </row>
    <row r="32" spans="1:13" ht="12.75">
      <c r="A32" s="4" t="s">
        <v>20</v>
      </c>
      <c r="B32" s="10"/>
      <c r="C32" s="10"/>
      <c r="F32" s="32">
        <f>SUM(F30:F31)</f>
        <v>3670.1919999999996</v>
      </c>
      <c r="J32" s="20">
        <v>10</v>
      </c>
      <c r="K32" s="20"/>
      <c r="L32" s="25"/>
      <c r="M32" s="33">
        <f>L32*114.3*1.202*1.15</f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>L33*114.3*1.202*1.15</f>
        <v>0</v>
      </c>
    </row>
    <row r="34" spans="1:13" ht="12.75">
      <c r="A34" t="s">
        <v>22</v>
      </c>
      <c r="C34" s="52">
        <v>167335</v>
      </c>
      <c r="D34">
        <v>219171.6</v>
      </c>
      <c r="E34">
        <v>2042.8</v>
      </c>
      <c r="F34" s="35">
        <f>C34/D34*E34</f>
        <v>1559.6543439022207</v>
      </c>
      <c r="J34" s="20">
        <v>12</v>
      </c>
      <c r="K34" s="20"/>
      <c r="L34" s="25"/>
      <c r="M34" s="33">
        <f>L34*114.3*1.202*1.15</f>
        <v>0</v>
      </c>
    </row>
    <row r="35" spans="1:13" ht="12.75">
      <c r="A35" t="s">
        <v>23</v>
      </c>
      <c r="F35" s="35">
        <f>M20</f>
        <v>689.6907719999998</v>
      </c>
      <c r="J35" s="20"/>
      <c r="K35" s="30" t="s">
        <v>61</v>
      </c>
      <c r="L35" s="28">
        <f>SUM(L24:L34)</f>
        <v>9.94</v>
      </c>
      <c r="M35" s="34">
        <f>SUM(M24:M34)</f>
        <v>1570.4890865999996</v>
      </c>
    </row>
    <row r="36" spans="1:11" ht="12.75">
      <c r="A36" t="s">
        <v>24</v>
      </c>
      <c r="F36" s="11">
        <f>M35</f>
        <v>1570.4890865999996</v>
      </c>
      <c r="K36" s="1" t="s">
        <v>65</v>
      </c>
    </row>
    <row r="37" spans="1:13" ht="12.75">
      <c r="A37" t="s">
        <v>78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M53</f>
        <v>1070.172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J39" s="20">
        <v>1</v>
      </c>
      <c r="K39" s="20" t="s">
        <v>100</v>
      </c>
      <c r="L39" s="25" t="s">
        <v>101</v>
      </c>
      <c r="M39" s="25">
        <v>69.2</v>
      </c>
    </row>
    <row r="40" spans="1:13" ht="12.75">
      <c r="A40" t="s">
        <v>27</v>
      </c>
      <c r="J40" s="20">
        <v>2</v>
      </c>
      <c r="K40" s="20" t="s">
        <v>102</v>
      </c>
      <c r="L40" s="25"/>
      <c r="M40" s="25">
        <f>E7*0.49</f>
        <v>1000.972</v>
      </c>
    </row>
    <row r="41" spans="1:13" ht="12.75">
      <c r="A41" s="45"/>
      <c r="B41" s="45">
        <v>2042.8</v>
      </c>
      <c r="C41" s="45" t="s">
        <v>16</v>
      </c>
      <c r="D41" s="46">
        <v>0.34</v>
      </c>
      <c r="E41" s="45" t="s">
        <v>17</v>
      </c>
      <c r="F41" s="46">
        <f>B41*D41</f>
        <v>694.552</v>
      </c>
      <c r="J41" s="20">
        <v>3</v>
      </c>
      <c r="K41" s="20"/>
      <c r="L41" s="25"/>
      <c r="M41" s="25"/>
    </row>
    <row r="42" spans="1:13" ht="12.75">
      <c r="A42" s="53" t="s">
        <v>82</v>
      </c>
      <c r="B42" s="53"/>
      <c r="C42" s="53"/>
      <c r="D42" s="54"/>
      <c r="E42" s="53"/>
      <c r="F42" s="54">
        <v>0</v>
      </c>
      <c r="J42" s="20">
        <v>4</v>
      </c>
      <c r="K42" s="20"/>
      <c r="L42" s="25"/>
      <c r="M42" s="25"/>
    </row>
    <row r="43" spans="1:13" ht="12.75">
      <c r="A43" s="53" t="s">
        <v>97</v>
      </c>
      <c r="B43" s="53"/>
      <c r="C43" s="53"/>
      <c r="D43" s="54">
        <v>0.87</v>
      </c>
      <c r="E43" s="53"/>
      <c r="F43" s="54">
        <f>D43*E7</f>
        <v>1777.2359999999999</v>
      </c>
      <c r="J43" s="20">
        <v>5</v>
      </c>
      <c r="K43" s="20"/>
      <c r="L43" s="25"/>
      <c r="M43" s="25"/>
    </row>
    <row r="44" spans="1:13" ht="12.75">
      <c r="A44" s="4" t="s">
        <v>28</v>
      </c>
      <c r="B44" s="10"/>
      <c r="C44" s="10"/>
      <c r="F44" s="32">
        <f>SUM(F34:F43)</f>
        <v>7361.794202502219</v>
      </c>
      <c r="J44" s="20">
        <v>6</v>
      </c>
      <c r="K44" s="47"/>
      <c r="L44" s="25"/>
      <c r="M44" s="25"/>
    </row>
    <row r="45" spans="1:13" ht="12.75">
      <c r="A45" s="4" t="s">
        <v>29</v>
      </c>
      <c r="J45" s="20">
        <v>7</v>
      </c>
      <c r="K45" s="20"/>
      <c r="L45" s="25"/>
      <c r="M45" s="25"/>
    </row>
    <row r="46" spans="1:13" ht="12.75">
      <c r="A46" t="s">
        <v>30</v>
      </c>
      <c r="B46">
        <v>2042.8</v>
      </c>
      <c r="C46" t="s">
        <v>70</v>
      </c>
      <c r="D46" s="5">
        <v>0.27</v>
      </c>
      <c r="E46" t="s">
        <v>17</v>
      </c>
      <c r="F46" s="11">
        <f>B46*D46</f>
        <v>551.556</v>
      </c>
      <c r="J46" s="20">
        <v>8</v>
      </c>
      <c r="K46" s="20"/>
      <c r="L46" s="25"/>
      <c r="M46" s="25"/>
    </row>
    <row r="47" spans="1:13" ht="12.75">
      <c r="A47" t="s">
        <v>31</v>
      </c>
      <c r="J47" s="20">
        <v>9</v>
      </c>
      <c r="K47" s="20"/>
      <c r="L47" s="25"/>
      <c r="M47" s="25"/>
    </row>
    <row r="48" spans="1:13" ht="12.75">
      <c r="A48" s="7" t="s">
        <v>77</v>
      </c>
      <c r="J48" s="20">
        <v>10</v>
      </c>
      <c r="K48" s="20"/>
      <c r="L48" s="25"/>
      <c r="M48" s="25"/>
    </row>
    <row r="49" spans="2:13" ht="12.75">
      <c r="B49">
        <v>2042.8</v>
      </c>
      <c r="C49" t="s">
        <v>16</v>
      </c>
      <c r="D49" s="11">
        <v>1.16</v>
      </c>
      <c r="E49" t="s">
        <v>17</v>
      </c>
      <c r="F49" s="11">
        <f>B49*D49</f>
        <v>2369.6479999999997</v>
      </c>
      <c r="J49" s="20">
        <v>11</v>
      </c>
      <c r="K49" s="20"/>
      <c r="L49" s="25"/>
      <c r="M49" s="25"/>
    </row>
    <row r="50" spans="1:13" ht="12.75">
      <c r="A50" s="4" t="s">
        <v>32</v>
      </c>
      <c r="F50" s="32">
        <f>F46+F49</f>
        <v>2921.2039999999997</v>
      </c>
      <c r="J50" s="20">
        <v>12</v>
      </c>
      <c r="K50" s="20"/>
      <c r="L50" s="25"/>
      <c r="M50" s="25"/>
    </row>
    <row r="51" spans="1:13" ht="12.75">
      <c r="A51" s="4" t="s">
        <v>33</v>
      </c>
      <c r="J51" s="20">
        <v>13</v>
      </c>
      <c r="K51" s="20"/>
      <c r="L51" s="25"/>
      <c r="M51" s="25"/>
    </row>
    <row r="52" spans="1:13" ht="12.75">
      <c r="A52" s="7" t="s">
        <v>34</v>
      </c>
      <c r="B52" s="7"/>
      <c r="C52" s="7"/>
      <c r="D52" s="7"/>
      <c r="E52" s="7"/>
      <c r="F52" s="7"/>
      <c r="J52" s="20">
        <v>14</v>
      </c>
      <c r="K52" s="20"/>
      <c r="L52" s="25"/>
      <c r="M52" s="25"/>
    </row>
    <row r="53" spans="2:13" ht="12.75">
      <c r="B53">
        <v>2042.8</v>
      </c>
      <c r="C53" t="s">
        <v>16</v>
      </c>
      <c r="D53" s="11">
        <v>2.52</v>
      </c>
      <c r="E53" t="s">
        <v>17</v>
      </c>
      <c r="F53" s="11">
        <f>B53*D53</f>
        <v>5147.856</v>
      </c>
      <c r="J53" s="20"/>
      <c r="K53" s="20"/>
      <c r="L53" s="31" t="s">
        <v>68</v>
      </c>
      <c r="M53" s="34">
        <f>SUM(M39:M52)</f>
        <v>1070.172</v>
      </c>
    </row>
    <row r="54" spans="1:6" ht="12.75">
      <c r="A54" s="4" t="s">
        <v>35</v>
      </c>
      <c r="F54" s="8">
        <f>SUM(F53)</f>
        <v>5147.856</v>
      </c>
    </row>
    <row r="55" spans="1:6" ht="12.75">
      <c r="A55" s="49" t="s">
        <v>85</v>
      </c>
      <c r="B55" s="45"/>
      <c r="C55" s="45"/>
      <c r="D55" s="50">
        <v>2.44</v>
      </c>
      <c r="E55" s="45"/>
      <c r="F55" s="51">
        <f>D55*E7</f>
        <v>4984.432</v>
      </c>
    </row>
    <row r="56" spans="1:8" ht="12.75">
      <c r="A56" s="1" t="s">
        <v>36</v>
      </c>
      <c r="B56" s="1"/>
      <c r="F56" s="32">
        <f>F28+F32+F44+F50+F54+F55</f>
        <v>28330.47620250222</v>
      </c>
      <c r="G56" s="7"/>
      <c r="H56" s="7"/>
    </row>
    <row r="57" spans="1:8" ht="12.75">
      <c r="A57" s="1" t="s">
        <v>83</v>
      </c>
      <c r="B57" s="36"/>
      <c r="C57" s="36">
        <v>0.058</v>
      </c>
      <c r="D57" s="1"/>
      <c r="E57" s="1"/>
      <c r="F57" s="32">
        <f>F56*5.8%</f>
        <v>1643.1676197451286</v>
      </c>
      <c r="G57" s="7"/>
      <c r="H57" s="7"/>
    </row>
    <row r="58" spans="1:6" ht="15">
      <c r="A58" s="12" t="s">
        <v>38</v>
      </c>
      <c r="B58" s="12"/>
      <c r="C58" s="12"/>
      <c r="D58" s="12"/>
      <c r="E58" s="12"/>
      <c r="F58" s="37">
        <f>F56+F57</f>
        <v>29973.643822247348</v>
      </c>
    </row>
    <row r="59" spans="2:6" ht="12.75">
      <c r="B59" s="38" t="s">
        <v>73</v>
      </c>
      <c r="C59" s="39" t="s">
        <v>74</v>
      </c>
      <c r="D59" s="22" t="s">
        <v>75</v>
      </c>
      <c r="E59" s="22" t="s">
        <v>76</v>
      </c>
      <c r="F59" s="42" t="s">
        <v>93</v>
      </c>
    </row>
    <row r="60" spans="1:6" ht="12.75">
      <c r="A60" s="13"/>
      <c r="B60" s="40">
        <v>42705</v>
      </c>
      <c r="C60" s="41">
        <v>-251012</v>
      </c>
      <c r="D60" s="43">
        <f>F20</f>
        <v>29021.12</v>
      </c>
      <c r="E60" s="43">
        <f>F58</f>
        <v>29973.643822247348</v>
      </c>
      <c r="F60" s="44">
        <f>C60+D60-E60</f>
        <v>-251964.52382224734</v>
      </c>
    </row>
    <row r="63" ht="12.75">
      <c r="A63" t="s">
        <v>88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2014-02-24T07:48:26Z</cp:lastPrinted>
  <dcterms:created xsi:type="dcterms:W3CDTF">2008-08-18T07:30:19Z</dcterms:created>
  <dcterms:modified xsi:type="dcterms:W3CDTF">2016-02-25T13:56:04Z</dcterms:modified>
  <cp:category/>
  <cp:version/>
  <cp:contentType/>
  <cp:contentStatus/>
</cp:coreProperties>
</file>