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<sst xmlns="http://schemas.openxmlformats.org/spreadsheetml/2006/main" count="121" uniqueCount="97">
  <si>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</si>
  <si>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</si>
  <si>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</si>
  <si>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</si>
  <si>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</si>
  <si>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</si>
  <si>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</si>
  <si>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</si>
  <si>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</si>
  <si>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</si>
  <si>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</si>
  <si>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</si>
  <si>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</si>
  <si>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</si>
  <si>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</si>
  <si>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</si>
  <si>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</si>
  <si>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</si>
  <si>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</si>
  <si>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</si>
  <si>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</si>
  <si>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</si>
  <si>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</si>
  <si>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</si>
  <si>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</si>
  <si>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</si>
  <si>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</si>
  <si>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</si>
  <si>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</si>
  <si>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</si>
  <si>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</si>
  <si>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</si>
  <si>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</si>
  <si>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</si>
  <si>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</si>
  <si>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</si>
  <si>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</si>
  <si>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</si>
  <si>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</si>
  <si>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</si>
  <si>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</si>
  <si>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</si>
  <si>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</si>
  <si>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</si>
  <si>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</si>
  <si>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</si>
  <si>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</si>
  <si>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</si>
  <si>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</si>
  <si>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</si>
  <si>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</si>
  <si>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</si>
  <si>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</si>
  <si>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</si>
  <si>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</si>
  <si>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</si>
  <si>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</si>
  <si>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</si>
  <si>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</si>
  <si>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</si>
  <si>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</si>
  <si>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</si>
  <si>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</si>
  <si>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</si>
  <si>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</si>
  <si>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</si>
  <si>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</si>
  <si>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</si>
  <si>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</si>
  <si>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</si>
  <si>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</si>
  <si>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</si>
  <si>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</si>
  <si>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</si>
  <si>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</si>
  <si>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</si>
  <si>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</si>
  <si>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</si>
  <si>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</si>
  <si>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</si>
  <si>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</si>
  <si>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</si>
  <si>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</si>
  <si>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</si>
  <si>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</si>
  <si>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</si>
  <si>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</si>
  <si>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</si>
  <si>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 Старший по дому 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</si>
  <si>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</si>
  <si>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</si>
  <si>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</si>
  <si>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</si>
  <si>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01.12.</t>
  </si>
  <si>
    <t>ноябрь</t>
  </si>
  <si>
    <t xml:space="preserve">                    за  ноябрь   2015 г.</t>
  </si>
  <si>
    <t>3.  Пескосоляная смесь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</si>
</sst>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4">
      <selection activeCell="L6" sqref="L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95</v>
      </c>
    </row>
    <row r="3" spans="2:13" ht="12.75">
      <c r="B3" s="1" t="s">
        <v>81</v>
      </c>
      <c r="C3" s="8" t="s">
        <v>94</v>
      </c>
      <c r="D3" s="8" t="s">
        <v>89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85</v>
      </c>
      <c r="L6" s="25">
        <v>1.25</v>
      </c>
      <c r="M6" s="49">
        <f>L6*114.3*1.202</f>
        <v>171.73575</v>
      </c>
    </row>
    <row r="7" spans="1:13" ht="12.75">
      <c r="A7" t="s">
        <v>2</v>
      </c>
      <c r="E7">
        <v>591.6</v>
      </c>
      <c r="F7" t="s">
        <v>70</v>
      </c>
      <c r="J7" s="14">
        <v>2</v>
      </c>
      <c r="K7" s="14" t="s">
        <v>48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49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50</v>
      </c>
      <c r="L9" s="23"/>
      <c r="M9" s="49">
        <f t="shared" si="0"/>
        <v>0</v>
      </c>
    </row>
    <row r="10" spans="1:13" ht="12.75">
      <c r="A10" t="s">
        <v>5</v>
      </c>
      <c r="E10">
        <v>318</v>
      </c>
      <c r="F10" t="s">
        <v>70</v>
      </c>
      <c r="J10" s="15">
        <v>3</v>
      </c>
      <c r="K10" s="24" t="s">
        <v>51</v>
      </c>
      <c r="L10" s="21"/>
      <c r="M10" s="49">
        <f t="shared" si="0"/>
        <v>0</v>
      </c>
    </row>
    <row r="11" spans="1:13" ht="12.75">
      <c r="A11" t="s">
        <v>6</v>
      </c>
      <c r="E11">
        <v>2272</v>
      </c>
      <c r="F11" t="s">
        <v>70</v>
      </c>
      <c r="J11" s="16"/>
      <c r="K11" s="18" t="s">
        <v>53</v>
      </c>
      <c r="L11" s="23"/>
      <c r="M11" s="49">
        <f t="shared" si="0"/>
        <v>0</v>
      </c>
    </row>
    <row r="12" spans="1:13" ht="12.75">
      <c r="A12" t="s">
        <v>7</v>
      </c>
      <c r="E12">
        <v>34</v>
      </c>
      <c r="F12" t="s">
        <v>70</v>
      </c>
      <c r="J12" s="14">
        <v>4</v>
      </c>
      <c r="K12" s="17" t="s">
        <v>52</v>
      </c>
      <c r="L12" s="22"/>
      <c r="M12" s="49">
        <f t="shared" si="0"/>
        <v>0</v>
      </c>
    </row>
    <row r="13" spans="10:13" ht="12.75">
      <c r="J13" s="16"/>
      <c r="K13" s="18" t="s">
        <v>90</v>
      </c>
      <c r="L13" s="23"/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7742.45</v>
      </c>
      <c r="J16" s="15" t="s">
        <v>56</v>
      </c>
      <c r="K16" s="26" t="s">
        <v>57</v>
      </c>
      <c r="L16" s="21"/>
      <c r="M16" s="49">
        <f t="shared" si="0"/>
        <v>0</v>
      </c>
    </row>
    <row r="17" spans="1:13" ht="12.75">
      <c r="A17" t="s">
        <v>10</v>
      </c>
      <c r="F17" s="5">
        <v>6948.06</v>
      </c>
      <c r="J17" s="15" t="s">
        <v>58</v>
      </c>
      <c r="K17" s="26" t="s">
        <v>92</v>
      </c>
      <c r="L17" s="21"/>
      <c r="M17" s="49"/>
    </row>
    <row r="18" spans="2:13" ht="12.75">
      <c r="B18" t="s">
        <v>11</v>
      </c>
      <c r="F18" s="9">
        <f>F17/F16</f>
        <v>0.8973981104172453</v>
      </c>
      <c r="J18" s="15" t="s">
        <v>60</v>
      </c>
      <c r="K18" s="26" t="s">
        <v>59</v>
      </c>
      <c r="L18" s="21"/>
      <c r="M18" s="49">
        <f t="shared" si="0"/>
        <v>0</v>
      </c>
    </row>
    <row r="19" spans="1:13" ht="12.75">
      <c r="A19" t="s">
        <v>12</v>
      </c>
      <c r="F19" s="5">
        <v>0</v>
      </c>
      <c r="J19" s="16" t="s">
        <v>91</v>
      </c>
      <c r="K19" s="18" t="s">
        <v>61</v>
      </c>
      <c r="L19" s="23"/>
      <c r="M19" s="49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6948.06</v>
      </c>
      <c r="J20" s="20"/>
      <c r="K20" s="27" t="s">
        <v>62</v>
      </c>
      <c r="L20" s="28">
        <f>SUM(L6:L19)</f>
        <v>1.25</v>
      </c>
      <c r="M20" s="34">
        <f>SUM(M6:M19)</f>
        <v>171.73575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/>
      <c r="L24" s="25"/>
      <c r="M24" s="33">
        <f>L24*114.3*1.202</f>
        <v>0</v>
      </c>
    </row>
    <row r="25" spans="1:13" ht="12.75">
      <c r="A25" t="s">
        <v>16</v>
      </c>
      <c r="D25" t="s">
        <v>80</v>
      </c>
      <c r="F25" s="11">
        <v>2312.65</v>
      </c>
      <c r="J25" s="20"/>
      <c r="K25" s="30" t="s">
        <v>62</v>
      </c>
      <c r="L25" s="28">
        <f>SUM(L24:L24)</f>
        <v>0</v>
      </c>
      <c r="M25" s="34">
        <f>SUM(M24:M24)</f>
        <v>0</v>
      </c>
    </row>
    <row r="26" spans="1:11" ht="12.75">
      <c r="A26" s="6" t="s">
        <v>19</v>
      </c>
      <c r="K26" s="1" t="s">
        <v>66</v>
      </c>
    </row>
    <row r="27" spans="1:13" ht="12.75">
      <c r="A27" s="6" t="s">
        <v>96</v>
      </c>
      <c r="F27" s="45">
        <v>100.57</v>
      </c>
      <c r="J27" s="22" t="s">
        <v>40</v>
      </c>
      <c r="K27" s="22"/>
      <c r="L27" s="22" t="s">
        <v>67</v>
      </c>
      <c r="M27" s="22" t="s">
        <v>46</v>
      </c>
    </row>
    <row r="28" spans="1:13" ht="12.75">
      <c r="A28" s="4" t="s">
        <v>38</v>
      </c>
      <c r="F28" s="32">
        <f>F25+F26+F27</f>
        <v>2413.2200000000003</v>
      </c>
      <c r="J28" s="23" t="s">
        <v>41</v>
      </c>
      <c r="K28" s="23" t="s">
        <v>42</v>
      </c>
      <c r="L28" s="23"/>
      <c r="M28" s="23" t="s">
        <v>68</v>
      </c>
    </row>
    <row r="29" spans="1:13" ht="12.75">
      <c r="A29" s="4" t="s">
        <v>20</v>
      </c>
      <c r="J29" s="54">
        <v>1</v>
      </c>
      <c r="K29" s="56"/>
      <c r="L29" s="23"/>
      <c r="M29" s="23"/>
    </row>
    <row r="30" spans="1:13" ht="12.75">
      <c r="A30" t="s">
        <v>82</v>
      </c>
      <c r="D30" s="5">
        <v>1.64</v>
      </c>
      <c r="E30" t="s">
        <v>18</v>
      </c>
      <c r="F30" s="11">
        <f>E7*D30</f>
        <v>970.2239999999999</v>
      </c>
      <c r="J30" s="54">
        <v>2</v>
      </c>
      <c r="K30" s="56"/>
      <c r="L30" s="23"/>
      <c r="M30" s="23"/>
    </row>
    <row r="31" spans="1:13" ht="12.75">
      <c r="A31" t="s">
        <v>87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54">
        <v>3</v>
      </c>
      <c r="K31" s="56"/>
      <c r="L31" s="23"/>
      <c r="M31" s="23"/>
    </row>
    <row r="32" spans="1:13" ht="12.75">
      <c r="A32" s="4" t="s">
        <v>21</v>
      </c>
      <c r="B32" s="10"/>
      <c r="C32" s="10"/>
      <c r="F32" s="32">
        <f>SUM(F30:F31)</f>
        <v>970.2239999999999</v>
      </c>
      <c r="J32" s="55">
        <v>4</v>
      </c>
      <c r="K32" s="57"/>
      <c r="L32" s="25"/>
      <c r="M32" s="25"/>
    </row>
    <row r="33" spans="1:13" ht="12.75">
      <c r="A33" s="4" t="s">
        <v>22</v>
      </c>
      <c r="B33" s="4"/>
      <c r="J33" s="20"/>
      <c r="K33" s="20"/>
      <c r="L33" s="31" t="s">
        <v>69</v>
      </c>
      <c r="M33" s="34">
        <f>SUM(M29:M32)</f>
        <v>0</v>
      </c>
    </row>
    <row r="34" spans="1:6" ht="12.75">
      <c r="A34" t="s">
        <v>23</v>
      </c>
      <c r="C34" s="53">
        <v>161163</v>
      </c>
      <c r="D34">
        <v>219171.6</v>
      </c>
      <c r="E34">
        <v>591.6</v>
      </c>
      <c r="F34" s="36">
        <f>C34/D34*E34</f>
        <v>435.0200062416846</v>
      </c>
    </row>
    <row r="35" spans="1:6" ht="12.75">
      <c r="A35" t="s">
        <v>24</v>
      </c>
      <c r="F35" s="36">
        <f>M20</f>
        <v>171.73575</v>
      </c>
    </row>
    <row r="36" spans="1:6" ht="12.75">
      <c r="A36" t="s">
        <v>25</v>
      </c>
      <c r="F36" s="11">
        <f>M25</f>
        <v>0</v>
      </c>
    </row>
    <row r="37" spans="1:6" ht="12.75">
      <c r="A37" t="s">
        <v>78</v>
      </c>
      <c r="F37" s="5">
        <v>0</v>
      </c>
    </row>
    <row r="38" spans="1:6" ht="12.75">
      <c r="A38" t="s">
        <v>26</v>
      </c>
      <c r="F38" s="11">
        <f>M33</f>
        <v>0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591.6</v>
      </c>
      <c r="C41" t="s">
        <v>17</v>
      </c>
      <c r="D41" s="11">
        <v>0.46</v>
      </c>
      <c r="E41" t="s">
        <v>18</v>
      </c>
      <c r="F41" s="11">
        <f>B41*D41</f>
        <v>272.136</v>
      </c>
    </row>
    <row r="42" spans="1:6" ht="12.75">
      <c r="A42" s="47" t="s">
        <v>83</v>
      </c>
      <c r="B42" s="47"/>
      <c r="C42" s="47"/>
      <c r="D42" s="48"/>
      <c r="E42" s="47"/>
      <c r="F42" s="48">
        <v>0</v>
      </c>
    </row>
    <row r="43" spans="1:6" ht="12.75">
      <c r="A43" s="4" t="s">
        <v>29</v>
      </c>
      <c r="B43" s="10"/>
      <c r="C43" s="10"/>
      <c r="F43" s="32">
        <f>SUM(F34:F42)</f>
        <v>878.8917562416846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591.6</v>
      </c>
      <c r="C45" t="s">
        <v>70</v>
      </c>
      <c r="D45" s="5">
        <v>0.23</v>
      </c>
      <c r="E45" t="s">
        <v>18</v>
      </c>
      <c r="F45" s="11">
        <f>B45*D45</f>
        <v>136.068</v>
      </c>
    </row>
    <row r="46" spans="1:6" ht="12.75">
      <c r="A46" t="s">
        <v>32</v>
      </c>
      <c r="F46" s="5"/>
    </row>
    <row r="47" spans="1:6" ht="12.75">
      <c r="A47" s="7" t="s">
        <v>79</v>
      </c>
      <c r="F47" s="5"/>
    </row>
    <row r="48" spans="2:6" ht="12.75">
      <c r="B48">
        <v>591.6</v>
      </c>
      <c r="C48" t="s">
        <v>17</v>
      </c>
      <c r="D48" s="11">
        <v>0.95</v>
      </c>
      <c r="E48" t="s">
        <v>18</v>
      </c>
      <c r="F48" s="11">
        <f>B48*D48</f>
        <v>562.02</v>
      </c>
    </row>
    <row r="49" spans="1:6" ht="12.75">
      <c r="A49" s="4" t="s">
        <v>33</v>
      </c>
      <c r="F49" s="32">
        <f>F45+F48</f>
        <v>698.088</v>
      </c>
    </row>
    <row r="50" spans="1:6" ht="12.75">
      <c r="A50" s="4" t="s">
        <v>34</v>
      </c>
      <c r="F50" s="5"/>
    </row>
    <row r="51" spans="1:6" ht="12.75">
      <c r="A51" s="7" t="s">
        <v>35</v>
      </c>
      <c r="B51" s="7"/>
      <c r="C51" s="7"/>
      <c r="D51" s="7"/>
      <c r="E51" s="7"/>
      <c r="F51" s="35"/>
    </row>
    <row r="52" spans="2:6" ht="12.75">
      <c r="B52">
        <v>591.6</v>
      </c>
      <c r="C52" t="s">
        <v>17</v>
      </c>
      <c r="D52" s="11">
        <v>2.36</v>
      </c>
      <c r="E52" t="s">
        <v>18</v>
      </c>
      <c r="F52" s="11">
        <f>B52*D52</f>
        <v>1396.176</v>
      </c>
    </row>
    <row r="53" spans="1:6" ht="12.75">
      <c r="A53" s="4" t="s">
        <v>36</v>
      </c>
      <c r="F53" s="32">
        <f>SUM(F52)</f>
        <v>1396.176</v>
      </c>
    </row>
    <row r="54" spans="1:6" ht="12.75">
      <c r="A54" s="50" t="s">
        <v>86</v>
      </c>
      <c r="B54" s="47"/>
      <c r="C54" s="47"/>
      <c r="D54" s="51">
        <v>0</v>
      </c>
      <c r="E54" s="47"/>
      <c r="F54" s="52">
        <f>D54*E7</f>
        <v>0</v>
      </c>
    </row>
    <row r="55" spans="1:6" ht="12.75">
      <c r="A55" s="1" t="s">
        <v>37</v>
      </c>
      <c r="B55" s="1"/>
      <c r="F55" s="32">
        <f>F28+F32+F43+F49+F53+F54</f>
        <v>6356.599756241685</v>
      </c>
    </row>
    <row r="56" spans="1:6" ht="12.75">
      <c r="A56" s="1" t="s">
        <v>84</v>
      </c>
      <c r="B56" s="37"/>
      <c r="C56" s="37">
        <v>0.058</v>
      </c>
      <c r="D56" s="1"/>
      <c r="E56" s="1"/>
      <c r="F56" s="32">
        <f>F55*5.8%</f>
        <v>368.68278586201774</v>
      </c>
    </row>
    <row r="57" spans="1:6" ht="15">
      <c r="A57" s="12" t="s">
        <v>39</v>
      </c>
      <c r="B57" s="12"/>
      <c r="C57" s="12"/>
      <c r="D57" s="12"/>
      <c r="E57" s="12"/>
      <c r="F57" s="46">
        <f>F55+F56</f>
        <v>6725.282542103703</v>
      </c>
    </row>
    <row r="58" spans="2:6" ht="12.75">
      <c r="B58" s="38" t="s">
        <v>74</v>
      </c>
      <c r="C58" s="39" t="s">
        <v>75</v>
      </c>
      <c r="D58" s="22" t="s">
        <v>76</v>
      </c>
      <c r="E58" s="22" t="s">
        <v>77</v>
      </c>
      <c r="F58" s="42" t="s">
        <v>93</v>
      </c>
    </row>
    <row r="59" spans="1:6" ht="12.75">
      <c r="A59" s="13"/>
      <c r="B59" s="40">
        <v>42675</v>
      </c>
      <c r="C59" s="41">
        <v>-62159</v>
      </c>
      <c r="D59" s="43">
        <f>F20</f>
        <v>6948.06</v>
      </c>
      <c r="E59" s="43">
        <f>F57</f>
        <v>6725.282542103703</v>
      </c>
      <c r="F59" s="44">
        <f>C59+D59-E59</f>
        <v>-61936.22254210371</v>
      </c>
    </row>
    <row r="62" ht="12.75">
      <c r="A62" t="s">
        <v>88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2011-12-17T10:06:52Z</cp:lastPrinted>
  <dcterms:created xsi:type="dcterms:W3CDTF">2008-08-18T07:30:19Z</dcterms:created>
  <dcterms:modified xsi:type="dcterms:W3CDTF">2016-01-20T12:07:07Z</dcterms:modified>
  <cp:category/>
  <cp:version/>
  <cp:contentType/>
  <cp:contentStatus/>
</cp:coreProperties>
</file>