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<sst xmlns="http://schemas.openxmlformats.org/spreadsheetml/2006/main" count="143" uniqueCount="119">
  <si>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</si>
  <si>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</si>
  <si>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</si>
  <si>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</si>
  <si>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</si>
  <si>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</si>
  <si>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</si>
  <si>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</si>
  <si>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</si>
  <si>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</si>
  <si>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</si>
  <si>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</si>
  <si>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</si>
  <si>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</si>
  <si>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</si>
  <si>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</si>
  <si>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</si>
  <si>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</si>
  <si>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</si>
  <si>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</si>
  <si>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</si>
  <si>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</si>
  <si>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</si>
  <si>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</si>
  <si>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</si>
  <si>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</si>
  <si>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</si>
  <si>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</si>
  <si>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</si>
  <si>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</si>
  <si>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</si>
  <si>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</si>
  <si>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</si>
  <si>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</si>
  <si>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</si>
  <si>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</si>
  <si>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</si>
  <si>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</si>
  <si>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</si>
  <si>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</si>
  <si>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</si>
  <si>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</si>
  <si>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</si>
  <si>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</si>
  <si>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</si>
  <si>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</si>
  <si>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</si>
  <si>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</si>
  <si>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</si>
  <si>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</si>
  <si>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</si>
  <si>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</si>
  <si>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</si>
  <si>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</si>
  <si>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</si>
  <si>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</si>
  <si>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</si>
  <si>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</si>
  <si>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</si>
  <si>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</si>
  <si>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</si>
  <si>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</si>
  <si>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</si>
  <si>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</si>
  <si>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</si>
  <si>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</si>
  <si>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</si>
  <si>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</si>
  <si>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</si>
  <si>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</si>
  <si>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</si>
  <si>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</si>
  <si>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</si>
  <si>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</si>
  <si>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</si>
  <si>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</si>
  <si>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</si>
  <si>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</si>
  <si>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</si>
  <si>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</si>
  <si>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</si>
  <si>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</si>
  <si>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</si>
  <si>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</si>
  <si>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</si>
  <si>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 (Спарк, Детская школа, ООО Пекарь",эр-телеком,ростел.)</t>
  </si>
  <si>
    <t>2) Дератизация</t>
  </si>
  <si>
    <t xml:space="preserve">                   Старший по дому 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</si>
  <si>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</si>
  <si>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</si>
  <si>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</si>
  <si>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</si>
  <si>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Премия</t>
  </si>
  <si>
    <t>0,2 ст.</t>
  </si>
  <si>
    <t>материалы</t>
  </si>
  <si>
    <t>ост.на 01.09</t>
  </si>
  <si>
    <t>август</t>
  </si>
  <si>
    <t xml:space="preserve">                    за   август   2015 г.</t>
  </si>
  <si>
    <t>прочистка канализации п-д</t>
  </si>
  <si>
    <t>смена труб д 25 (3мп) т.п.</t>
  </si>
  <si>
    <t>труба д 25 ст.</t>
  </si>
  <si>
    <t>7,2 кг</t>
  </si>
  <si>
    <t>смена замка (1шт) маст.</t>
  </si>
  <si>
    <t>замок</t>
  </si>
  <si>
    <t>1шт</t>
  </si>
  <si>
    <t xml:space="preserve">изготовление и установка песочницы </t>
  </si>
  <si>
    <t>тес</t>
  </si>
  <si>
    <t>0,2м2</t>
  </si>
  <si>
    <t>гвозди</t>
  </si>
  <si>
    <t>0,5кг</t>
  </si>
  <si>
    <t>смена светильника (1шт) маст.</t>
  </si>
  <si>
    <t>светильник</t>
  </si>
  <si>
    <t>лампа ТПЛ</t>
  </si>
  <si>
    <t>2шт</t>
  </si>
  <si>
    <t>стартер</t>
  </si>
  <si>
    <t>4шт</t>
  </si>
  <si>
    <t xml:space="preserve">смена ламп (5шт) </t>
  </si>
  <si>
    <t xml:space="preserve">лампа 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</si>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</sst>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48" sqref="M4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97</v>
      </c>
    </row>
    <row r="3" spans="2:13" ht="12.75">
      <c r="B3" s="1" t="s">
        <v>79</v>
      </c>
      <c r="C3" s="8" t="s">
        <v>96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>
        <v>2.59</v>
      </c>
      <c r="M6" s="47">
        <f>L6*114.3*1.202</f>
        <v>355.83647399999995</v>
      </c>
    </row>
    <row r="7" spans="1:13" ht="12.75">
      <c r="A7" t="s">
        <v>2</v>
      </c>
      <c r="E7">
        <v>3380.9</v>
      </c>
      <c r="F7" t="s">
        <v>70</v>
      </c>
      <c r="J7" s="14">
        <v>2</v>
      </c>
      <c r="K7" s="14" t="s">
        <v>47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716.6</v>
      </c>
      <c r="F8" t="s">
        <v>70</v>
      </c>
      <c r="J8" s="15"/>
      <c r="K8" s="15" t="s">
        <v>48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7">
        <f t="shared" si="0"/>
        <v>0</v>
      </c>
    </row>
    <row r="10" spans="1:13" ht="12.75">
      <c r="A10" t="s">
        <v>5</v>
      </c>
      <c r="E10">
        <v>1828</v>
      </c>
      <c r="F10" t="s">
        <v>70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2613</v>
      </c>
      <c r="F11" t="s">
        <v>70</v>
      </c>
      <c r="J11" s="16"/>
      <c r="K11" s="18" t="s">
        <v>52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282</v>
      </c>
      <c r="F12" t="s">
        <v>70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89</v>
      </c>
      <c r="L13" s="23">
        <v>3.7</v>
      </c>
      <c r="M13" s="47">
        <f t="shared" si="0"/>
        <v>508.33782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43213.73</v>
      </c>
      <c r="J16" s="15" t="s">
        <v>55</v>
      </c>
      <c r="K16" s="26" t="s">
        <v>56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41316.68</v>
      </c>
      <c r="J17" s="15" t="s">
        <v>57</v>
      </c>
      <c r="K17" s="26" t="s">
        <v>91</v>
      </c>
      <c r="L17" s="21">
        <v>0</v>
      </c>
      <c r="M17" s="47">
        <f t="shared" si="0"/>
        <v>0</v>
      </c>
    </row>
    <row r="18" spans="2:13" ht="12.75">
      <c r="B18" t="s">
        <v>11</v>
      </c>
      <c r="F18" s="9">
        <f>F17/F16</f>
        <v>0.9561007577915629</v>
      </c>
      <c r="J18" s="15" t="s">
        <v>59</v>
      </c>
      <c r="K18" s="26" t="s">
        <v>58</v>
      </c>
      <c r="L18" s="21">
        <v>1.8</v>
      </c>
      <c r="M18" s="47">
        <f t="shared" si="0"/>
        <v>247.29948</v>
      </c>
    </row>
    <row r="19" spans="1:13" ht="12.75">
      <c r="A19" s="7" t="s">
        <v>85</v>
      </c>
      <c r="B19" s="7"/>
      <c r="C19" s="7"/>
      <c r="D19" s="7"/>
      <c r="E19" s="7"/>
      <c r="F19" s="5">
        <v>2640.31</v>
      </c>
      <c r="J19" s="16" t="s">
        <v>90</v>
      </c>
      <c r="K19" s="18" t="s">
        <v>60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43956.99</v>
      </c>
      <c r="J20" s="20"/>
      <c r="K20" s="27" t="s">
        <v>61</v>
      </c>
      <c r="L20" s="28">
        <f>SUM(L6:L19)</f>
        <v>8.59</v>
      </c>
      <c r="M20" s="34">
        <f>SUM(M6:M19)</f>
        <v>1180.1680739999997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9.66</v>
      </c>
      <c r="M24" s="33">
        <f>L24*114.3*1.202*1.15</f>
        <v>1526.2499573999996</v>
      </c>
    </row>
    <row r="25" spans="1:13" ht="12.75">
      <c r="A25" t="s">
        <v>15</v>
      </c>
      <c r="F25" s="11">
        <v>5781.62</v>
      </c>
      <c r="J25" s="20">
        <v>2</v>
      </c>
      <c r="K25" s="20" t="s">
        <v>99</v>
      </c>
      <c r="L25" s="25">
        <v>2.84</v>
      </c>
      <c r="M25" s="33">
        <f aca="true" t="shared" si="1" ref="M25:M36">L25*114.3*1.202*1.15</f>
        <v>448.7111675999999</v>
      </c>
    </row>
    <row r="26" spans="1:13" ht="12.75">
      <c r="A26" s="6" t="s">
        <v>18</v>
      </c>
      <c r="E26" t="s">
        <v>93</v>
      </c>
      <c r="F26" s="5">
        <v>2120.33</v>
      </c>
      <c r="J26" s="20">
        <v>3</v>
      </c>
      <c r="K26" s="20" t="s">
        <v>102</v>
      </c>
      <c r="L26" s="25">
        <v>1.07</v>
      </c>
      <c r="M26" s="33">
        <f t="shared" si="1"/>
        <v>169.05667229999997</v>
      </c>
    </row>
    <row r="27" spans="1:13" ht="12.75">
      <c r="A27" s="6" t="s">
        <v>92</v>
      </c>
      <c r="F27" s="5">
        <v>0</v>
      </c>
      <c r="J27" s="20">
        <v>4</v>
      </c>
      <c r="K27" s="20" t="s">
        <v>105</v>
      </c>
      <c r="L27" s="25">
        <v>8.45</v>
      </c>
      <c r="M27" s="33">
        <f t="shared" si="1"/>
        <v>1335.0737204999998</v>
      </c>
    </row>
    <row r="28" spans="1:13" ht="12.75">
      <c r="A28" s="4" t="s">
        <v>37</v>
      </c>
      <c r="F28" s="32">
        <f>F25+F26+F27</f>
        <v>7901.95</v>
      </c>
      <c r="J28" s="20">
        <v>5</v>
      </c>
      <c r="K28" s="20" t="s">
        <v>110</v>
      </c>
      <c r="L28" s="25">
        <v>0.89</v>
      </c>
      <c r="M28" s="33">
        <f t="shared" si="1"/>
        <v>140.6172321</v>
      </c>
    </row>
    <row r="29" spans="1:13" ht="12.75">
      <c r="A29" s="4" t="s">
        <v>19</v>
      </c>
      <c r="J29" s="20">
        <v>6</v>
      </c>
      <c r="K29" s="20" t="s">
        <v>116</v>
      </c>
      <c r="L29" s="25">
        <v>0.35</v>
      </c>
      <c r="M29" s="33">
        <f t="shared" si="1"/>
        <v>55.29891149999999</v>
      </c>
    </row>
    <row r="30" spans="1:13" ht="12.75">
      <c r="A30" t="s">
        <v>80</v>
      </c>
      <c r="D30" s="5">
        <v>1.9</v>
      </c>
      <c r="E30" t="s">
        <v>17</v>
      </c>
      <c r="F30" s="11">
        <f>E7*D30</f>
        <v>6423.71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86</v>
      </c>
      <c r="B31">
        <v>716.6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6423.71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22</v>
      </c>
      <c r="C34" s="51">
        <v>166649</v>
      </c>
      <c r="D34">
        <v>219171.6</v>
      </c>
      <c r="E34">
        <v>3380.9</v>
      </c>
      <c r="F34" s="35">
        <f>C34/D34*E34</f>
        <v>2570.6962220470173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23</v>
      </c>
      <c r="F35" s="35">
        <f>M20</f>
        <v>1180.1680739999997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M37</f>
        <v>3675.0076613999995</v>
      </c>
      <c r="J36" s="20">
        <v>11</v>
      </c>
      <c r="K36" s="20"/>
      <c r="L36" s="25"/>
      <c r="M36" s="33">
        <f t="shared" si="1"/>
        <v>0</v>
      </c>
    </row>
    <row r="37" spans="1:13" ht="12.75">
      <c r="A37" t="s">
        <v>77</v>
      </c>
      <c r="F37" s="5">
        <v>1442.4</v>
      </c>
      <c r="J37" s="20"/>
      <c r="K37" s="30" t="s">
        <v>61</v>
      </c>
      <c r="L37" s="28">
        <f>SUM(L24:L36)</f>
        <v>23.26</v>
      </c>
      <c r="M37" s="34">
        <f>SUM(M24:M36)</f>
        <v>3675.0076613999995</v>
      </c>
    </row>
    <row r="38" spans="1:11" ht="12.75">
      <c r="A38" t="s">
        <v>25</v>
      </c>
      <c r="F38" s="11">
        <f>M52</f>
        <v>1924.8600000000001</v>
      </c>
      <c r="K38" s="1" t="s">
        <v>65</v>
      </c>
    </row>
    <row r="39" spans="1:13" ht="12.75">
      <c r="A39" t="s">
        <v>26</v>
      </c>
      <c r="F39" s="5"/>
      <c r="J39" s="22" t="s">
        <v>39</v>
      </c>
      <c r="K39" s="22"/>
      <c r="L39" s="22" t="s">
        <v>66</v>
      </c>
      <c r="M39" s="22" t="s">
        <v>45</v>
      </c>
    </row>
    <row r="40" spans="1:13" ht="12.75">
      <c r="A40" t="s">
        <v>27</v>
      </c>
      <c r="F40" s="5"/>
      <c r="J40" s="23" t="s">
        <v>40</v>
      </c>
      <c r="K40" s="23" t="s">
        <v>94</v>
      </c>
      <c r="L40" s="23"/>
      <c r="M40" s="23" t="s">
        <v>67</v>
      </c>
    </row>
    <row r="41" spans="2:13" ht="12.75">
      <c r="B41">
        <v>3380.9</v>
      </c>
      <c r="C41" t="s">
        <v>16</v>
      </c>
      <c r="D41" s="11">
        <v>0.53</v>
      </c>
      <c r="E41" t="s">
        <v>17</v>
      </c>
      <c r="F41" s="11">
        <f>B41*D41</f>
        <v>1791.8770000000002</v>
      </c>
      <c r="J41" s="20">
        <v>1</v>
      </c>
      <c r="K41" s="20" t="s">
        <v>100</v>
      </c>
      <c r="L41" s="25" t="s">
        <v>101</v>
      </c>
      <c r="M41" s="25">
        <v>254.6</v>
      </c>
    </row>
    <row r="42" spans="1:13" ht="12.75">
      <c r="A42" s="45" t="s">
        <v>81</v>
      </c>
      <c r="B42" s="45"/>
      <c r="C42" s="45"/>
      <c r="D42" s="46"/>
      <c r="E42" s="45"/>
      <c r="F42" s="46">
        <v>0</v>
      </c>
      <c r="J42" s="20">
        <v>2</v>
      </c>
      <c r="K42" s="20" t="s">
        <v>103</v>
      </c>
      <c r="L42" s="25" t="s">
        <v>104</v>
      </c>
      <c r="M42" s="25">
        <v>278.91</v>
      </c>
    </row>
    <row r="43" spans="1:13" ht="12.75">
      <c r="A43" s="4" t="s">
        <v>28</v>
      </c>
      <c r="B43" s="10"/>
      <c r="C43" s="10"/>
      <c r="F43" s="32">
        <f>SUM(F34:F42)</f>
        <v>12585.008957447017</v>
      </c>
      <c r="J43" s="20">
        <v>3</v>
      </c>
      <c r="K43" s="20" t="s">
        <v>106</v>
      </c>
      <c r="L43" s="25" t="s">
        <v>107</v>
      </c>
      <c r="M43" s="25">
        <v>820</v>
      </c>
    </row>
    <row r="44" spans="1:13" ht="12.75">
      <c r="A44" s="4" t="s">
        <v>29</v>
      </c>
      <c r="F44" s="5"/>
      <c r="J44" s="20">
        <v>4</v>
      </c>
      <c r="K44" s="20" t="s">
        <v>108</v>
      </c>
      <c r="L44" s="25" t="s">
        <v>109</v>
      </c>
      <c r="M44" s="25">
        <v>32.78</v>
      </c>
    </row>
    <row r="45" spans="1:13" ht="12.75">
      <c r="A45" t="s">
        <v>30</v>
      </c>
      <c r="B45">
        <v>3380.9</v>
      </c>
      <c r="C45" t="s">
        <v>70</v>
      </c>
      <c r="D45" s="5">
        <v>0.15</v>
      </c>
      <c r="E45" t="s">
        <v>17</v>
      </c>
      <c r="F45" s="11">
        <f>B45*D45</f>
        <v>507.135</v>
      </c>
      <c r="J45" s="20">
        <v>6</v>
      </c>
      <c r="K45" s="20" t="s">
        <v>111</v>
      </c>
      <c r="L45" s="25" t="s">
        <v>104</v>
      </c>
      <c r="M45" s="25">
        <v>323.86</v>
      </c>
    </row>
    <row r="46" spans="1:13" ht="12.75">
      <c r="A46" t="s">
        <v>31</v>
      </c>
      <c r="F46" s="5"/>
      <c r="J46" s="20">
        <v>7</v>
      </c>
      <c r="K46" s="20" t="s">
        <v>112</v>
      </c>
      <c r="L46" s="25" t="s">
        <v>113</v>
      </c>
      <c r="M46" s="25">
        <v>59.56</v>
      </c>
    </row>
    <row r="47" spans="1:13" ht="12.75">
      <c r="A47" s="7" t="s">
        <v>78</v>
      </c>
      <c r="F47" s="5"/>
      <c r="J47" s="20">
        <v>8</v>
      </c>
      <c r="K47" s="20" t="s">
        <v>114</v>
      </c>
      <c r="L47" s="25" t="s">
        <v>115</v>
      </c>
      <c r="M47" s="25">
        <v>88</v>
      </c>
    </row>
    <row r="48" spans="2:13" ht="12.75">
      <c r="B48">
        <v>3380.9</v>
      </c>
      <c r="C48" t="s">
        <v>16</v>
      </c>
      <c r="D48" s="11">
        <v>1.14</v>
      </c>
      <c r="E48" t="s">
        <v>17</v>
      </c>
      <c r="F48" s="11">
        <f>B48*D48</f>
        <v>3854.2259999999997</v>
      </c>
      <c r="J48" s="20">
        <v>9</v>
      </c>
      <c r="K48" s="20" t="s">
        <v>117</v>
      </c>
      <c r="L48" s="25" t="s">
        <v>118</v>
      </c>
      <c r="M48" s="25">
        <v>67.15</v>
      </c>
    </row>
    <row r="49" spans="1:13" ht="12.75">
      <c r="A49" s="4" t="s">
        <v>32</v>
      </c>
      <c r="F49" s="32">
        <f>F45+F48</f>
        <v>4361.361</v>
      </c>
      <c r="J49" s="20">
        <v>10</v>
      </c>
      <c r="K49" s="20"/>
      <c r="L49" s="25"/>
      <c r="M49" s="25"/>
    </row>
    <row r="50" spans="1:13" ht="12.75">
      <c r="A50" s="4" t="s">
        <v>33</v>
      </c>
      <c r="F50" s="5"/>
      <c r="J50" s="20">
        <v>11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12</v>
      </c>
      <c r="K51" s="20"/>
      <c r="L51" s="25"/>
      <c r="M51" s="25"/>
    </row>
    <row r="52" spans="2:13" ht="12.75">
      <c r="B52">
        <v>3380.9</v>
      </c>
      <c r="C52" t="s">
        <v>16</v>
      </c>
      <c r="D52" s="11">
        <v>2.34</v>
      </c>
      <c r="E52" t="s">
        <v>17</v>
      </c>
      <c r="F52" s="11">
        <f>B52*D52</f>
        <v>7911.306</v>
      </c>
      <c r="J52" s="20"/>
      <c r="K52" s="20"/>
      <c r="L52" s="31" t="s">
        <v>68</v>
      </c>
      <c r="M52" s="34">
        <f>SUM(M41:M51)</f>
        <v>1924.8600000000001</v>
      </c>
    </row>
    <row r="53" spans="1:6" ht="12.75">
      <c r="A53" s="4" t="s">
        <v>35</v>
      </c>
      <c r="F53" s="32">
        <f>SUM(F52)</f>
        <v>7911.306</v>
      </c>
    </row>
    <row r="54" spans="1:6" ht="12.75">
      <c r="A54" s="48" t="s">
        <v>84</v>
      </c>
      <c r="B54" s="45"/>
      <c r="C54" s="45"/>
      <c r="D54" s="49">
        <v>0</v>
      </c>
      <c r="E54" s="45"/>
      <c r="F54" s="50">
        <f>D54*E7</f>
        <v>0</v>
      </c>
    </row>
    <row r="55" spans="1:6" ht="12.75">
      <c r="A55" s="1" t="s">
        <v>36</v>
      </c>
      <c r="B55" s="1"/>
      <c r="F55" s="32">
        <f>F28+F32+F43+F49+F53+F54</f>
        <v>39183.335957447016</v>
      </c>
    </row>
    <row r="56" spans="1:6" ht="12.75">
      <c r="A56" s="1" t="s">
        <v>82</v>
      </c>
      <c r="B56" s="37"/>
      <c r="C56" s="37">
        <v>0.058</v>
      </c>
      <c r="D56" s="1"/>
      <c r="E56" s="1"/>
      <c r="F56" s="32">
        <f>F55*5.8%</f>
        <v>2272.633485531927</v>
      </c>
    </row>
    <row r="57" spans="1:6" ht="15">
      <c r="A57" s="12" t="s">
        <v>38</v>
      </c>
      <c r="B57" s="12"/>
      <c r="C57" s="12"/>
      <c r="D57" s="12"/>
      <c r="E57" s="12"/>
      <c r="F57" s="36">
        <f>F55+F56</f>
        <v>41455.969442978945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95</v>
      </c>
    </row>
    <row r="59" spans="1:6" ht="12.75">
      <c r="A59" s="13"/>
      <c r="B59" s="40">
        <v>42217</v>
      </c>
      <c r="C59" s="41">
        <v>-126183</v>
      </c>
      <c r="D59" s="43">
        <f>F20</f>
        <v>43956.99</v>
      </c>
      <c r="E59" s="43">
        <f>F57</f>
        <v>41455.969442978945</v>
      </c>
      <c r="F59" s="44">
        <f>C59+D59-E59</f>
        <v>-123681.97944297895</v>
      </c>
    </row>
    <row r="62" ht="12.75">
      <c r="A62" t="s">
        <v>87</v>
      </c>
    </row>
    <row r="75" ht="12.75">
      <c r="G75" s="7"/>
    </row>
    <row r="81" spans="8:9" ht="12.75"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2013-10-31T12:13:26Z</cp:lastPrinted>
  <dcterms:created xsi:type="dcterms:W3CDTF">2008-08-18T07:30:19Z</dcterms:created>
  <dcterms:modified xsi:type="dcterms:W3CDTF">2015-10-29T12:54:18Z</dcterms:modified>
  <cp:category/>
  <cp:version/>
  <cp:contentType/>
  <cp:contentStatus/>
</cp:coreProperties>
</file>