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<sst xmlns="http://schemas.openxmlformats.org/spreadsheetml/2006/main" count="123" uniqueCount="99">
  <si>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</si>
  <si>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</si>
  <si>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</si>
  <si>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</si>
  <si>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</si>
  <si>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</si>
  <si>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</si>
  <si>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</si>
  <si>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</si>
  <si>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</si>
  <si>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</si>
  <si>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</si>
  <si>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</si>
  <si>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</si>
  <si>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</si>
  <si>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</si>
  <si>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</si>
  <si>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</si>
  <si>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</si>
  <si>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</si>
  <si>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</si>
  <si>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</si>
  <si>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</si>
  <si>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</si>
  <si>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</si>
  <si>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</si>
  <si>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</si>
  <si>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</si>
  <si>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</si>
  <si>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</si>
  <si>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</si>
  <si>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</si>
  <si>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</si>
  <si>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</si>
  <si>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</si>
  <si>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</si>
  <si>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</si>
  <si>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</si>
  <si>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</si>
  <si>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</si>
  <si>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</si>
  <si>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</si>
  <si>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</si>
  <si>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</si>
  <si>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</si>
  <si>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</si>
  <si>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</si>
  <si>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</si>
  <si>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</si>
  <si>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</si>
  <si>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</si>
  <si>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</si>
  <si>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</si>
  <si>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</si>
  <si>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</si>
  <si>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</si>
  <si>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</si>
  <si>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</si>
  <si>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</si>
  <si>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</si>
  <si>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</si>
  <si>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</si>
  <si>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</si>
  <si>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</si>
  <si>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</si>
  <si>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</si>
  <si>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</si>
  <si>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</si>
  <si>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</si>
  <si>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</si>
  <si>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</si>
  <si>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</si>
  <si>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9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</si>
  <si>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</si>
  <si>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</si>
  <si>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</si>
  <si>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</si>
  <si>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</si>
  <si>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</si>
  <si>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</si>
  <si>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</si>
  <si>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</si>
  <si>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1) Вывоз и захоронение ТБО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</si>
  <si>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</si>
  <si>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</si>
  <si>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</si>
  <si>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</si>
  <si>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</si>
  <si>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</si>
  <si>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</si>
  <si>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</si>
  <si>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</si>
  <si>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</si>
  <si>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</si>
  <si>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01.11</t>
  </si>
  <si>
    <t>октябрь</t>
  </si>
  <si>
    <t xml:space="preserve">                    за   октябрь  2015 г.</t>
  </si>
  <si>
    <t>вышка</t>
  </si>
  <si>
    <t>1,5 часа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</si>
</sst>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4">
      <selection activeCell="L14" sqref="L1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71</v>
      </c>
      <c r="C2" s="1"/>
      <c r="D2" s="1" t="s">
        <v>72</v>
      </c>
      <c r="K2" t="s">
        <v>96</v>
      </c>
    </row>
    <row r="3" spans="2:13" ht="12.75">
      <c r="B3" s="1" t="s">
        <v>81</v>
      </c>
      <c r="C3" s="8" t="s">
        <v>95</v>
      </c>
      <c r="D3" s="8" t="s">
        <v>90</v>
      </c>
      <c r="J3" s="14" t="s">
        <v>40</v>
      </c>
      <c r="K3" s="29" t="s">
        <v>65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20">
        <v>1</v>
      </c>
      <c r="K6" s="20" t="s">
        <v>86</v>
      </c>
      <c r="L6" s="25">
        <v>0</v>
      </c>
      <c r="M6" s="49">
        <f>L6*114.3*1.202</f>
        <v>0</v>
      </c>
    </row>
    <row r="7" spans="1:13" ht="12.75">
      <c r="A7" t="s">
        <v>2</v>
      </c>
      <c r="E7">
        <v>379</v>
      </c>
      <c r="F7" t="s">
        <v>70</v>
      </c>
      <c r="J7" s="14">
        <v>2</v>
      </c>
      <c r="K7" s="14" t="s">
        <v>48</v>
      </c>
      <c r="L7" s="14"/>
      <c r="M7" s="49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70</v>
      </c>
      <c r="J8" s="15"/>
      <c r="K8" s="15" t="s">
        <v>49</v>
      </c>
      <c r="L8" s="21"/>
      <c r="M8" s="49">
        <f t="shared" si="0"/>
        <v>0</v>
      </c>
    </row>
    <row r="9" spans="1:13" ht="12.75">
      <c r="A9" t="s">
        <v>4</v>
      </c>
      <c r="J9" s="16"/>
      <c r="K9" s="16" t="s">
        <v>50</v>
      </c>
      <c r="L9" s="23"/>
      <c r="M9" s="49">
        <f t="shared" si="0"/>
        <v>0</v>
      </c>
    </row>
    <row r="10" spans="1:13" ht="12.75">
      <c r="A10" t="s">
        <v>5</v>
      </c>
      <c r="E10">
        <v>176</v>
      </c>
      <c r="F10" t="s">
        <v>70</v>
      </c>
      <c r="J10" s="15">
        <v>3</v>
      </c>
      <c r="K10" s="24" t="s">
        <v>51</v>
      </c>
      <c r="L10" s="21"/>
      <c r="M10" s="49">
        <f t="shared" si="0"/>
        <v>0</v>
      </c>
    </row>
    <row r="11" spans="1:13" ht="12.75">
      <c r="A11" t="s">
        <v>6</v>
      </c>
      <c r="E11">
        <v>3112</v>
      </c>
      <c r="F11" t="s">
        <v>70</v>
      </c>
      <c r="J11" s="16"/>
      <c r="K11" s="18" t="s">
        <v>53</v>
      </c>
      <c r="L11" s="23"/>
      <c r="M11" s="49">
        <f t="shared" si="0"/>
        <v>0</v>
      </c>
    </row>
    <row r="12" spans="1:13" ht="12.75">
      <c r="A12" t="s">
        <v>7</v>
      </c>
      <c r="E12">
        <v>27</v>
      </c>
      <c r="F12" t="s">
        <v>70</v>
      </c>
      <c r="J12" s="14">
        <v>4</v>
      </c>
      <c r="K12" s="17" t="s">
        <v>52</v>
      </c>
      <c r="L12" s="22"/>
      <c r="M12" s="49">
        <f t="shared" si="0"/>
        <v>0</v>
      </c>
    </row>
    <row r="13" spans="10:13" ht="12.75">
      <c r="J13" s="16"/>
      <c r="K13" s="18" t="s">
        <v>91</v>
      </c>
      <c r="L13" s="23"/>
      <c r="M13" s="49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1.05</v>
      </c>
      <c r="M14" s="49">
        <f t="shared" si="0"/>
        <v>144.25803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4844.95</v>
      </c>
      <c r="J16" s="15" t="s">
        <v>56</v>
      </c>
      <c r="K16" s="26" t="s">
        <v>57</v>
      </c>
      <c r="L16" s="21"/>
      <c r="M16" s="49">
        <f t="shared" si="0"/>
        <v>0</v>
      </c>
    </row>
    <row r="17" spans="1:13" ht="12.75">
      <c r="A17" t="s">
        <v>10</v>
      </c>
      <c r="F17" s="5">
        <v>5663.5</v>
      </c>
      <c r="J17" s="15" t="s">
        <v>58</v>
      </c>
      <c r="K17" s="26" t="s">
        <v>93</v>
      </c>
      <c r="L17" s="21"/>
      <c r="M17" s="49">
        <f t="shared" si="0"/>
        <v>0</v>
      </c>
    </row>
    <row r="18" spans="2:13" ht="12.75">
      <c r="B18" t="s">
        <v>11</v>
      </c>
      <c r="F18" s="9">
        <f>F17/F16</f>
        <v>1.1689491119619397</v>
      </c>
      <c r="J18" s="15" t="s">
        <v>60</v>
      </c>
      <c r="K18" s="26" t="s">
        <v>59</v>
      </c>
      <c r="L18" s="21"/>
      <c r="M18" s="49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61</v>
      </c>
      <c r="L19" s="23"/>
      <c r="M19" s="49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5663.5</v>
      </c>
      <c r="J20" s="20"/>
      <c r="K20" s="27" t="s">
        <v>62</v>
      </c>
      <c r="L20" s="28">
        <f>SUM(L6:L19)</f>
        <v>1.05</v>
      </c>
      <c r="M20" s="34">
        <f>SUM(M6:M19)</f>
        <v>144.25803</v>
      </c>
    </row>
    <row r="21" ht="12.75">
      <c r="K21" s="1" t="s">
        <v>63</v>
      </c>
    </row>
    <row r="22" spans="2:13" ht="12.75">
      <c r="B22" s="1" t="s">
        <v>14</v>
      </c>
      <c r="C22" s="1"/>
      <c r="J22" s="22" t="s">
        <v>40</v>
      </c>
      <c r="K22" s="14"/>
      <c r="L22" s="22" t="s">
        <v>43</v>
      </c>
      <c r="M22" s="22" t="s">
        <v>46</v>
      </c>
    </row>
    <row r="23" spans="10:13" ht="12.75">
      <c r="J23" s="23" t="s">
        <v>41</v>
      </c>
      <c r="K23" s="23" t="s">
        <v>42</v>
      </c>
      <c r="L23" s="23" t="s">
        <v>64</v>
      </c>
      <c r="M23" s="23" t="s">
        <v>47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16</v>
      </c>
      <c r="D25" t="s">
        <v>80</v>
      </c>
      <c r="F25" s="11">
        <v>2312.65</v>
      </c>
      <c r="J25" s="23">
        <v>2</v>
      </c>
      <c r="K25" s="42"/>
      <c r="L25" s="23"/>
      <c r="M25" s="33">
        <f>L25*114.3*1.202*1.15</f>
        <v>0</v>
      </c>
    </row>
    <row r="26" spans="1:13" ht="12.75">
      <c r="A26" s="6" t="s">
        <v>19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6" t="s">
        <v>85</v>
      </c>
      <c r="F27" s="5">
        <v>0</v>
      </c>
      <c r="J27" s="23">
        <v>4</v>
      </c>
      <c r="K27" s="42"/>
      <c r="L27" s="23"/>
      <c r="M27" s="33">
        <f>L27*114.3*1.202*1.15</f>
        <v>0</v>
      </c>
    </row>
    <row r="28" spans="1:13" ht="12.75">
      <c r="A28" s="4" t="s">
        <v>38</v>
      </c>
      <c r="F28" s="32">
        <f>F25+F26+F27</f>
        <v>2312.65</v>
      </c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s="4" t="s">
        <v>20</v>
      </c>
      <c r="J29" s="20"/>
      <c r="K29" s="30" t="s">
        <v>62</v>
      </c>
      <c r="L29" s="28">
        <f>SUM(L28:L28)</f>
        <v>0</v>
      </c>
      <c r="M29" s="34">
        <f>SUM(M24:M28)</f>
        <v>0</v>
      </c>
    </row>
    <row r="30" spans="1:11" ht="12.75">
      <c r="A30" t="s">
        <v>82</v>
      </c>
      <c r="D30" s="5">
        <v>1.64</v>
      </c>
      <c r="E30" t="s">
        <v>18</v>
      </c>
      <c r="F30" s="11">
        <f>E7*D30</f>
        <v>621.56</v>
      </c>
      <c r="K30" s="1" t="s">
        <v>66</v>
      </c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2" t="s">
        <v>40</v>
      </c>
      <c r="K31" s="22"/>
      <c r="L31" s="22" t="s">
        <v>67</v>
      </c>
      <c r="M31" s="22" t="s">
        <v>46</v>
      </c>
    </row>
    <row r="32" spans="1:13" ht="12.75">
      <c r="A32" s="4" t="s">
        <v>21</v>
      </c>
      <c r="B32" s="10"/>
      <c r="C32" s="10"/>
      <c r="F32" s="32">
        <f>SUM(F30:F31)</f>
        <v>621.56</v>
      </c>
      <c r="J32" s="23" t="s">
        <v>41</v>
      </c>
      <c r="K32" s="23" t="s">
        <v>42</v>
      </c>
      <c r="L32" s="23"/>
      <c r="M32" s="23" t="s">
        <v>68</v>
      </c>
    </row>
    <row r="33" spans="1:13" ht="12.75">
      <c r="A33" s="4" t="s">
        <v>22</v>
      </c>
      <c r="B33" s="4"/>
      <c r="J33" s="23">
        <v>1</v>
      </c>
      <c r="K33" s="42" t="s">
        <v>97</v>
      </c>
      <c r="L33" s="23" t="s">
        <v>98</v>
      </c>
      <c r="M33" s="23">
        <v>1650</v>
      </c>
    </row>
    <row r="34" spans="1:13" ht="12.75">
      <c r="A34" t="s">
        <v>23</v>
      </c>
      <c r="C34" s="53">
        <v>166992</v>
      </c>
      <c r="D34">
        <v>219171.6</v>
      </c>
      <c r="E34">
        <v>379</v>
      </c>
      <c r="F34" s="36">
        <f>C34/D34*E34</f>
        <v>288.76901934374706</v>
      </c>
      <c r="J34" s="23">
        <v>2</v>
      </c>
      <c r="K34" s="42"/>
      <c r="L34" s="23"/>
      <c r="M34" s="23"/>
    </row>
    <row r="35" spans="1:13" ht="12.75">
      <c r="A35" t="s">
        <v>24</v>
      </c>
      <c r="F35" s="36">
        <f>M20</f>
        <v>144.25803</v>
      </c>
      <c r="J35" s="23">
        <v>3</v>
      </c>
      <c r="K35" s="42"/>
      <c r="L35" s="23"/>
      <c r="M35" s="23"/>
    </row>
    <row r="36" spans="1:13" ht="12.75">
      <c r="A36" t="s">
        <v>25</v>
      </c>
      <c r="F36" s="11">
        <f>M29</f>
        <v>0</v>
      </c>
      <c r="J36" s="23">
        <v>4</v>
      </c>
      <c r="K36" s="42"/>
      <c r="L36" s="23"/>
      <c r="M36" s="23"/>
    </row>
    <row r="37" spans="1:13" ht="12.75">
      <c r="A37" t="s">
        <v>78</v>
      </c>
      <c r="F37" s="5">
        <v>0</v>
      </c>
      <c r="J37" s="23">
        <v>5</v>
      </c>
      <c r="K37" s="42"/>
      <c r="L37" s="23"/>
      <c r="M37" s="23"/>
    </row>
    <row r="38" spans="1:13" ht="12.75">
      <c r="A38" t="s">
        <v>26</v>
      </c>
      <c r="F38" s="11">
        <f>M40</f>
        <v>1650</v>
      </c>
      <c r="J38" s="23">
        <v>6</v>
      </c>
      <c r="K38" s="42"/>
      <c r="L38" s="23"/>
      <c r="M38" s="23"/>
    </row>
    <row r="39" spans="1:13" ht="12.75">
      <c r="A39" t="s">
        <v>27</v>
      </c>
      <c r="F39" s="5"/>
      <c r="J39" s="25">
        <v>7</v>
      </c>
      <c r="K39" s="43"/>
      <c r="L39" s="25">
        <v>0</v>
      </c>
      <c r="M39" s="25">
        <v>0</v>
      </c>
    </row>
    <row r="40" spans="1:13" ht="12.75">
      <c r="A40" t="s">
        <v>28</v>
      </c>
      <c r="F40" s="5"/>
      <c r="J40" s="20"/>
      <c r="K40" s="20"/>
      <c r="L40" s="31" t="s">
        <v>69</v>
      </c>
      <c r="M40" s="34">
        <f>SUM(M33+M34+M35+M36)</f>
        <v>1650</v>
      </c>
    </row>
    <row r="41" spans="2:6" ht="12.75">
      <c r="B41">
        <v>379</v>
      </c>
      <c r="C41" t="s">
        <v>17</v>
      </c>
      <c r="D41" s="11">
        <v>0.44</v>
      </c>
      <c r="E41" t="s">
        <v>18</v>
      </c>
      <c r="F41" s="11">
        <f>B41*D41</f>
        <v>166.76</v>
      </c>
    </row>
    <row r="42" spans="1:6" ht="12.75">
      <c r="A42" s="46" t="s">
        <v>83</v>
      </c>
      <c r="B42" s="46"/>
      <c r="C42" s="46"/>
      <c r="D42" s="47"/>
      <c r="E42" s="46"/>
      <c r="F42" s="47">
        <v>0</v>
      </c>
    </row>
    <row r="43" spans="1:6" ht="12.75">
      <c r="A43" s="4" t="s">
        <v>29</v>
      </c>
      <c r="B43" s="10"/>
      <c r="C43" s="10"/>
      <c r="F43" s="32">
        <f>SUM(F34:F42)</f>
        <v>2249.7870493437467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379</v>
      </c>
      <c r="C45" t="s">
        <v>70</v>
      </c>
      <c r="D45" s="5">
        <v>0.21</v>
      </c>
      <c r="E45" t="s">
        <v>18</v>
      </c>
      <c r="F45" s="11">
        <f>B45*D45</f>
        <v>79.59</v>
      </c>
    </row>
    <row r="46" spans="1:6" ht="12.75">
      <c r="A46" t="s">
        <v>32</v>
      </c>
      <c r="F46" s="5"/>
    </row>
    <row r="47" spans="1:6" ht="12.75">
      <c r="A47" s="7" t="s">
        <v>79</v>
      </c>
      <c r="F47" s="5"/>
    </row>
    <row r="48" spans="2:6" ht="12.75">
      <c r="B48">
        <v>379</v>
      </c>
      <c r="C48" t="s">
        <v>17</v>
      </c>
      <c r="D48" s="11">
        <v>1.2</v>
      </c>
      <c r="E48" t="s">
        <v>18</v>
      </c>
      <c r="F48" s="11">
        <f>B48*D48</f>
        <v>454.8</v>
      </c>
    </row>
    <row r="49" spans="1:6" ht="12.75">
      <c r="A49" s="4" t="s">
        <v>33</v>
      </c>
      <c r="F49" s="32">
        <f>F45+F48</f>
        <v>534.39</v>
      </c>
    </row>
    <row r="50" ht="12.75">
      <c r="A50" s="4" t="s">
        <v>34</v>
      </c>
    </row>
    <row r="51" spans="1:6" ht="12.75">
      <c r="A51" s="7" t="s">
        <v>35</v>
      </c>
      <c r="B51" s="7"/>
      <c r="C51" s="7"/>
      <c r="D51" s="7"/>
      <c r="E51" s="7"/>
      <c r="F51" s="7"/>
    </row>
    <row r="52" spans="2:6" ht="12.75">
      <c r="B52">
        <v>379</v>
      </c>
      <c r="C52" t="s">
        <v>17</v>
      </c>
      <c r="D52" s="11">
        <v>2.21</v>
      </c>
      <c r="E52" t="s">
        <v>18</v>
      </c>
      <c r="F52" s="11">
        <f>B52*D52</f>
        <v>837.59</v>
      </c>
    </row>
    <row r="53" spans="1:6" ht="12.75">
      <c r="A53" s="4" t="s">
        <v>36</v>
      </c>
      <c r="F53" s="8">
        <f>SUM(F52)</f>
        <v>837.59</v>
      </c>
    </row>
    <row r="54" spans="1:6" ht="12.75">
      <c r="A54" s="50" t="s">
        <v>87</v>
      </c>
      <c r="B54" s="46"/>
      <c r="C54" s="46"/>
      <c r="D54" s="51">
        <v>0</v>
      </c>
      <c r="E54" s="46"/>
      <c r="F54" s="52">
        <f>D54*E7</f>
        <v>0</v>
      </c>
    </row>
    <row r="55" spans="1:6" ht="12.75">
      <c r="A55" s="1" t="s">
        <v>37</v>
      </c>
      <c r="B55" s="1"/>
      <c r="F55" s="32">
        <f>F28+F32+F43+F49+F53+F54</f>
        <v>6555.977049343747</v>
      </c>
    </row>
    <row r="56" spans="1:6" ht="12.75">
      <c r="A56" s="1" t="s">
        <v>84</v>
      </c>
      <c r="B56" s="1"/>
      <c r="C56" s="48">
        <v>0.028</v>
      </c>
      <c r="D56" s="1"/>
      <c r="E56" s="1"/>
      <c r="F56" s="32">
        <f>F55*2.8%</f>
        <v>183.5673573816249</v>
      </c>
    </row>
    <row r="57" spans="1:6" ht="15">
      <c r="A57" s="12" t="s">
        <v>39</v>
      </c>
      <c r="B57" s="12"/>
      <c r="C57" s="12"/>
      <c r="D57" s="12"/>
      <c r="E57" s="12"/>
      <c r="F57" s="35">
        <f>F55+F56</f>
        <v>6739.544406725372</v>
      </c>
    </row>
    <row r="58" spans="2:6" ht="12.75">
      <c r="B58" s="37" t="s">
        <v>74</v>
      </c>
      <c r="C58" s="38" t="s">
        <v>75</v>
      </c>
      <c r="D58" s="22" t="s">
        <v>76</v>
      </c>
      <c r="E58" s="22" t="s">
        <v>77</v>
      </c>
      <c r="F58" s="41" t="s">
        <v>94</v>
      </c>
    </row>
    <row r="59" spans="1:6" ht="12.75">
      <c r="A59" s="13"/>
      <c r="B59" s="39">
        <v>42278</v>
      </c>
      <c r="C59" s="40">
        <v>-42197</v>
      </c>
      <c r="D59" s="44">
        <f>F20</f>
        <v>5663.5</v>
      </c>
      <c r="E59" s="44">
        <f>F57</f>
        <v>6739.544406725372</v>
      </c>
      <c r="F59" s="45">
        <f>C59+D59-E59</f>
        <v>-43273.04440672537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2015-12-18T10:36:00Z</dcterms:modified>
  <cp:category/>
  <cp:version/>
  <cp:contentType/>
  <cp:contentStatus/>
</cp:coreProperties>
</file>