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<sst xmlns="http://schemas.openxmlformats.org/spreadsheetml/2006/main" count="148" uniqueCount="122">
  <si>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</si>
  <si>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</si>
  <si>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</si>
  <si>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</si>
  <si>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</si>
  <si>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</si>
  <si>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</si>
  <si>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</si>
  <si>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</si>
  <si>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</si>
  <si>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</si>
  <si>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</si>
  <si>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</si>
  <si>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</si>
  <si>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</si>
  <si>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</si>
  <si>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</si>
  <si>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</si>
  <si>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</si>
  <si>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</si>
  <si>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</si>
  <si>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</si>
  <si>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</si>
  <si>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</si>
  <si>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</si>
  <si>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</si>
  <si>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</si>
  <si>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</si>
  <si>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</si>
  <si>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</si>
  <si>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</si>
  <si>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</si>
  <si>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</si>
  <si>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</si>
  <si>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</si>
  <si>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</si>
  <si>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</si>
  <si>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</si>
  <si>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</si>
  <si>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</si>
  <si>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</si>
  <si>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</si>
  <si>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</si>
  <si>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</si>
  <si>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</si>
  <si>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</si>
  <si>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</si>
  <si>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</si>
  <si>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</si>
  <si>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</si>
  <si>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</si>
  <si>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</si>
  <si>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</si>
  <si>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</si>
  <si>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</si>
  <si>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</si>
  <si>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</si>
  <si>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</si>
  <si>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</si>
  <si>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</si>
  <si>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</si>
  <si>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</si>
  <si>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</si>
  <si>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</si>
  <si>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</si>
  <si>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</si>
  <si>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</si>
  <si>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</si>
  <si>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</si>
  <si>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</si>
  <si>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</si>
  <si>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</si>
  <si>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</si>
  <si>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</si>
  <si>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</si>
  <si>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</si>
  <si>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</si>
  <si>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</si>
  <si>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</si>
  <si>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</si>
  <si>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</si>
  <si>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</si>
  <si>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</si>
  <si>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</si>
  <si>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</si>
  <si>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</si>
  <si>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</si>
  <si>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</si>
  <si>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Старший по дому ___________________________________</t>
  </si>
  <si>
    <t>2015 г.</t>
  </si>
  <si>
    <t>и канализации в техподполье мног. жилых зданий</t>
  </si>
  <si>
    <t>г</t>
  </si>
  <si>
    <t>электрощитовые</t>
  </si>
  <si>
    <t>0,2 ставки</t>
  </si>
  <si>
    <t>3.  Премия</t>
  </si>
  <si>
    <t>ост.на 01.09</t>
  </si>
  <si>
    <t>август</t>
  </si>
  <si>
    <t xml:space="preserve">                    за    август   2015 г.</t>
  </si>
  <si>
    <t>уст-ка заглушки (5шт) т.п.</t>
  </si>
  <si>
    <t>труба д 110</t>
  </si>
  <si>
    <t>8мп</t>
  </si>
  <si>
    <t>отвод 110</t>
  </si>
  <si>
    <t>4шт</t>
  </si>
  <si>
    <t>муфта компенс. 110</t>
  </si>
  <si>
    <t>2шт</t>
  </si>
  <si>
    <t>муфта перех. 110</t>
  </si>
  <si>
    <t>3шт</t>
  </si>
  <si>
    <t>манжет 110</t>
  </si>
  <si>
    <t>заглушка</t>
  </si>
  <si>
    <t>5шт</t>
  </si>
  <si>
    <t>смена труб кан-х чугун на п.пр. д 110 (8мп) т.п.</t>
  </si>
  <si>
    <t>смена труб д 25 п.пр. (4мп) кв.9-12</t>
  </si>
  <si>
    <t>труба д 25</t>
  </si>
  <si>
    <t>4мп</t>
  </si>
  <si>
    <t>муфта паечная 25</t>
  </si>
  <si>
    <t>смена вентиля д 15 (1шт) кв.60</t>
  </si>
  <si>
    <t>вентиль д 15</t>
  </si>
  <si>
    <t>1шт</t>
  </si>
  <si>
    <t>прочистка канализации п-д3</t>
  </si>
  <si>
    <t>смена ламп (12шт) п-д2,5</t>
  </si>
  <si>
    <t>лампа</t>
  </si>
  <si>
    <t>12шт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</si>
</sst>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51" sqref="M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80</v>
      </c>
      <c r="C3" s="8" t="s">
        <v>96</v>
      </c>
      <c r="D3" s="8" t="s">
        <v>89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83</v>
      </c>
      <c r="L6" s="25">
        <v>0</v>
      </c>
      <c r="M6" s="46">
        <f>L6*114.3*1.202</f>
        <v>0</v>
      </c>
    </row>
    <row r="7" spans="1:13" ht="12.75">
      <c r="A7" t="s">
        <v>3</v>
      </c>
      <c r="E7">
        <v>3141.3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4</v>
      </c>
      <c r="E8">
        <v>824.1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6</v>
      </c>
      <c r="E10">
        <v>795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70</v>
      </c>
      <c r="J11" s="16"/>
      <c r="K11" s="18" t="s">
        <v>53</v>
      </c>
      <c r="L11" s="23">
        <v>0</v>
      </c>
      <c r="M11" s="46">
        <f t="shared" si="0"/>
        <v>0</v>
      </c>
    </row>
    <row r="12" spans="1:13" ht="12.75">
      <c r="A12" t="s">
        <v>8</v>
      </c>
      <c r="E12">
        <v>345.5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90</v>
      </c>
      <c r="L13" s="23">
        <v>3.3</v>
      </c>
      <c r="M13" s="46">
        <f t="shared" si="0"/>
        <v>453.38237999999996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10</v>
      </c>
      <c r="F16" s="11">
        <v>39737.7</v>
      </c>
      <c r="J16" s="15" t="s">
        <v>56</v>
      </c>
      <c r="K16" s="26" t="s">
        <v>57</v>
      </c>
      <c r="L16" s="21">
        <v>1.65</v>
      </c>
      <c r="M16" s="46">
        <f t="shared" si="0"/>
        <v>226.69118999999998</v>
      </c>
    </row>
    <row r="17" spans="1:13" ht="12.75">
      <c r="A17" t="s">
        <v>11</v>
      </c>
      <c r="F17" s="5">
        <v>30988.62</v>
      </c>
      <c r="J17" s="15" t="s">
        <v>58</v>
      </c>
      <c r="K17" s="26" t="s">
        <v>92</v>
      </c>
      <c r="L17" s="21">
        <v>0</v>
      </c>
      <c r="M17" s="46">
        <f t="shared" si="0"/>
        <v>0</v>
      </c>
    </row>
    <row r="18" spans="2:13" ht="12.75">
      <c r="B18" t="s">
        <v>12</v>
      </c>
      <c r="F18" s="9">
        <f>F17/F16</f>
        <v>0.779829230176885</v>
      </c>
      <c r="J18" s="15" t="s">
        <v>60</v>
      </c>
      <c r="K18" s="26" t="s">
        <v>59</v>
      </c>
      <c r="L18" s="21">
        <v>2.25</v>
      </c>
      <c r="M18" s="46">
        <f t="shared" si="0"/>
        <v>309.12435</v>
      </c>
    </row>
    <row r="19" spans="1:13" ht="12.75">
      <c r="A19" t="s">
        <v>85</v>
      </c>
      <c r="F19" s="11">
        <v>600</v>
      </c>
      <c r="J19" s="16" t="s">
        <v>91</v>
      </c>
      <c r="K19" s="18" t="s">
        <v>61</v>
      </c>
      <c r="L19" s="23">
        <v>0.5</v>
      </c>
      <c r="M19" s="46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31588.62</v>
      </c>
      <c r="J20" s="20"/>
      <c r="K20" s="27" t="s">
        <v>62</v>
      </c>
      <c r="L20" s="28">
        <f>SUM(L6:L19)</f>
        <v>7.699999999999999</v>
      </c>
      <c r="M20" s="32">
        <f>SUM(M6:M19)</f>
        <v>1057.8922199999997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110</v>
      </c>
      <c r="L24" s="25">
        <v>11.75</v>
      </c>
      <c r="M24" s="31">
        <f>L24*114.3*1.202*1.15</f>
        <v>1856.4634574999995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98</v>
      </c>
      <c r="L25" s="25">
        <v>5.6</v>
      </c>
      <c r="M25" s="31">
        <f aca="true" t="shared" si="1" ref="M25:M37">L25*114.3*1.202*1.15</f>
        <v>884.7825839999998</v>
      </c>
    </row>
    <row r="26" spans="1:13" ht="12.75">
      <c r="A26" s="6" t="s">
        <v>19</v>
      </c>
      <c r="D26" t="s">
        <v>93</v>
      </c>
      <c r="F26" s="11">
        <v>2163.6</v>
      </c>
      <c r="J26" s="20">
        <v>3</v>
      </c>
      <c r="K26" s="20" t="s">
        <v>111</v>
      </c>
      <c r="L26" s="25">
        <v>7.37</v>
      </c>
      <c r="M26" s="31">
        <f t="shared" si="1"/>
        <v>1164.4370792999998</v>
      </c>
    </row>
    <row r="27" spans="1:13" ht="12.75">
      <c r="A27" s="6" t="s">
        <v>94</v>
      </c>
      <c r="F27" s="11">
        <v>0</v>
      </c>
      <c r="J27" s="20">
        <v>4</v>
      </c>
      <c r="K27" s="20" t="s">
        <v>115</v>
      </c>
      <c r="L27" s="25">
        <v>0.81</v>
      </c>
      <c r="M27" s="31">
        <f t="shared" si="1"/>
        <v>127.97748089999997</v>
      </c>
    </row>
    <row r="28" spans="1:13" ht="12.75">
      <c r="A28" s="4" t="s">
        <v>38</v>
      </c>
      <c r="D28" s="5"/>
      <c r="F28" s="33">
        <f>F25+F26+F27</f>
        <v>7945.219999999999</v>
      </c>
      <c r="J28" s="20">
        <v>5</v>
      </c>
      <c r="K28" s="20" t="s">
        <v>118</v>
      </c>
      <c r="L28" s="25">
        <v>4.83</v>
      </c>
      <c r="M28" s="31">
        <f t="shared" si="1"/>
        <v>763.1249786999998</v>
      </c>
    </row>
    <row r="29" spans="1:13" ht="12.75">
      <c r="A29" s="4" t="s">
        <v>20</v>
      </c>
      <c r="D29" s="5"/>
      <c r="J29" s="20">
        <v>6</v>
      </c>
      <c r="K29" s="20" t="s">
        <v>119</v>
      </c>
      <c r="L29" s="25">
        <v>0.84</v>
      </c>
      <c r="M29" s="31">
        <f t="shared" si="1"/>
        <v>132.7173876</v>
      </c>
    </row>
    <row r="30" spans="1:13" ht="12.75">
      <c r="A30" t="s">
        <v>81</v>
      </c>
      <c r="D30" s="5">
        <v>1.9</v>
      </c>
      <c r="E30" t="s">
        <v>18</v>
      </c>
      <c r="F30" s="11">
        <f>E7*D30</f>
        <v>5968.47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87</v>
      </c>
      <c r="B31">
        <v>824.1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5968.47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 s="52">
        <v>166649</v>
      </c>
      <c r="D34">
        <v>218796.7</v>
      </c>
      <c r="E34">
        <v>3141.3</v>
      </c>
      <c r="F34" s="36">
        <f>C34/D34*E34</f>
        <v>2392.6069437975984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1057.8922199999997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M38</f>
        <v>4929.502967999999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78</v>
      </c>
      <c r="F37" s="5">
        <v>721.2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26</v>
      </c>
      <c r="F38" s="5">
        <f>M56</f>
        <v>3875.2999999999997</v>
      </c>
      <c r="J38" s="20"/>
      <c r="K38" s="30" t="s">
        <v>62</v>
      </c>
      <c r="L38" s="28">
        <f>SUM(L24:L37)</f>
        <v>31.2</v>
      </c>
      <c r="M38" s="32">
        <f>SUM(M24:M37)</f>
        <v>4929.502967999999</v>
      </c>
    </row>
    <row r="39" spans="1:11" ht="12.75">
      <c r="A39" t="s">
        <v>27</v>
      </c>
      <c r="F39" s="5"/>
      <c r="K39" s="1" t="s">
        <v>66</v>
      </c>
    </row>
    <row r="40" spans="1:13" ht="12.75">
      <c r="A40" t="s">
        <v>28</v>
      </c>
      <c r="F40" s="5"/>
      <c r="J40" s="22" t="s">
        <v>40</v>
      </c>
      <c r="K40" s="22"/>
      <c r="L40" s="22" t="s">
        <v>67</v>
      </c>
      <c r="M40" s="22" t="s">
        <v>46</v>
      </c>
    </row>
    <row r="41" spans="2:13" ht="12.75">
      <c r="B41">
        <v>3141.3</v>
      </c>
      <c r="C41" t="s">
        <v>17</v>
      </c>
      <c r="D41" s="11">
        <v>0.53</v>
      </c>
      <c r="E41" t="s">
        <v>18</v>
      </c>
      <c r="F41" s="11">
        <f>B41*D41</f>
        <v>1664.8890000000001</v>
      </c>
      <c r="J41" s="23" t="s">
        <v>41</v>
      </c>
      <c r="K41" s="23" t="s">
        <v>42</v>
      </c>
      <c r="L41" s="23"/>
      <c r="M41" s="23" t="s">
        <v>68</v>
      </c>
    </row>
    <row r="42" spans="1:13" ht="12.75">
      <c r="A42" s="48" t="s">
        <v>86</v>
      </c>
      <c r="B42" s="48"/>
      <c r="C42" s="48"/>
      <c r="D42" s="51"/>
      <c r="E42" s="48"/>
      <c r="F42" s="51">
        <v>0</v>
      </c>
      <c r="J42" s="20">
        <v>1</v>
      </c>
      <c r="K42" s="20" t="s">
        <v>99</v>
      </c>
      <c r="L42" s="25" t="s">
        <v>100</v>
      </c>
      <c r="M42" s="25">
        <v>2240</v>
      </c>
    </row>
    <row r="43" spans="1:13" ht="12.75">
      <c r="A43" s="4" t="s">
        <v>29</v>
      </c>
      <c r="B43" s="10"/>
      <c r="C43" s="10"/>
      <c r="F43" s="33">
        <f>SUM(F34:F42)</f>
        <v>14641.391131797598</v>
      </c>
      <c r="J43" s="20">
        <v>2</v>
      </c>
      <c r="K43" s="20" t="s">
        <v>101</v>
      </c>
      <c r="L43" s="25" t="s">
        <v>102</v>
      </c>
      <c r="M43" s="25">
        <v>200</v>
      </c>
    </row>
    <row r="44" spans="1:13" ht="12.75">
      <c r="A44" s="4" t="s">
        <v>30</v>
      </c>
      <c r="J44" s="20">
        <v>3</v>
      </c>
      <c r="K44" s="20" t="s">
        <v>103</v>
      </c>
      <c r="L44" s="23" t="s">
        <v>104</v>
      </c>
      <c r="M44" s="23">
        <v>100</v>
      </c>
    </row>
    <row r="45" spans="1:13" ht="12.75">
      <c r="A45" t="s">
        <v>31</v>
      </c>
      <c r="B45">
        <v>3141.3</v>
      </c>
      <c r="C45" t="s">
        <v>70</v>
      </c>
      <c r="D45" s="5">
        <v>0.15</v>
      </c>
      <c r="E45" t="s">
        <v>18</v>
      </c>
      <c r="F45" s="11">
        <f>B45*D45</f>
        <v>471.195</v>
      </c>
      <c r="J45" s="20">
        <v>4</v>
      </c>
      <c r="K45" s="20" t="s">
        <v>105</v>
      </c>
      <c r="L45" s="23" t="s">
        <v>106</v>
      </c>
      <c r="M45" s="23">
        <v>150</v>
      </c>
    </row>
    <row r="46" spans="1:13" ht="12.75">
      <c r="A46" t="s">
        <v>32</v>
      </c>
      <c r="F46" s="5"/>
      <c r="J46" s="20">
        <v>5</v>
      </c>
      <c r="K46" s="20" t="s">
        <v>107</v>
      </c>
      <c r="L46" s="23" t="s">
        <v>106</v>
      </c>
      <c r="M46" s="23">
        <v>180</v>
      </c>
    </row>
    <row r="47" spans="1:13" ht="12.75">
      <c r="A47" s="7" t="s">
        <v>77</v>
      </c>
      <c r="F47" s="5"/>
      <c r="J47" s="20">
        <v>6</v>
      </c>
      <c r="K47" s="20" t="s">
        <v>108</v>
      </c>
      <c r="L47" s="23" t="s">
        <v>109</v>
      </c>
      <c r="M47" s="23">
        <v>105</v>
      </c>
    </row>
    <row r="48" spans="2:13" ht="12.75">
      <c r="B48">
        <v>3141.3</v>
      </c>
      <c r="C48" t="s">
        <v>17</v>
      </c>
      <c r="D48" s="11">
        <v>1.14</v>
      </c>
      <c r="E48" t="s">
        <v>18</v>
      </c>
      <c r="F48" s="11">
        <f>B48*D48</f>
        <v>3581.082</v>
      </c>
      <c r="J48" s="20">
        <v>7</v>
      </c>
      <c r="K48" s="20" t="s">
        <v>112</v>
      </c>
      <c r="L48" s="23" t="s">
        <v>113</v>
      </c>
      <c r="M48" s="23">
        <v>368</v>
      </c>
    </row>
    <row r="49" spans="1:13" ht="12.75">
      <c r="A49" s="4" t="s">
        <v>33</v>
      </c>
      <c r="F49" s="33">
        <f>F45+F48</f>
        <v>4052.277</v>
      </c>
      <c r="J49" s="20">
        <v>8</v>
      </c>
      <c r="K49" s="20" t="s">
        <v>114</v>
      </c>
      <c r="L49" s="23" t="s">
        <v>104</v>
      </c>
      <c r="M49" s="23">
        <v>172</v>
      </c>
    </row>
    <row r="50" spans="1:13" ht="12.75">
      <c r="A50" s="4" t="s">
        <v>34</v>
      </c>
      <c r="J50" s="20">
        <v>9</v>
      </c>
      <c r="K50" s="20" t="s">
        <v>116</v>
      </c>
      <c r="L50" s="23" t="s">
        <v>117</v>
      </c>
      <c r="M50" s="23">
        <v>199.14</v>
      </c>
    </row>
    <row r="51" spans="1:13" ht="12.75">
      <c r="A51" s="7" t="s">
        <v>35</v>
      </c>
      <c r="B51" s="7"/>
      <c r="C51" s="7"/>
      <c r="D51" s="7"/>
      <c r="E51" s="7"/>
      <c r="F51" s="7"/>
      <c r="J51" s="20">
        <v>10</v>
      </c>
      <c r="K51" s="20" t="s">
        <v>120</v>
      </c>
      <c r="L51" s="23" t="s">
        <v>121</v>
      </c>
      <c r="M51" s="23">
        <v>161.16</v>
      </c>
    </row>
    <row r="52" spans="2:13" ht="12.75">
      <c r="B52">
        <v>3141.3</v>
      </c>
      <c r="C52" t="s">
        <v>17</v>
      </c>
      <c r="D52" s="11">
        <v>2.34</v>
      </c>
      <c r="E52" t="s">
        <v>18</v>
      </c>
      <c r="F52" s="5">
        <f>B52*D52</f>
        <v>7350.642</v>
      </c>
      <c r="J52" s="20">
        <v>11</v>
      </c>
      <c r="K52" s="20"/>
      <c r="L52" s="23"/>
      <c r="M52" s="23"/>
    </row>
    <row r="53" spans="1:13" ht="12.75">
      <c r="A53" s="4" t="s">
        <v>36</v>
      </c>
      <c r="F53" s="33">
        <f>SUM(F52)</f>
        <v>7350.642</v>
      </c>
      <c r="J53" s="20">
        <v>12</v>
      </c>
      <c r="K53" s="20"/>
      <c r="L53" s="23"/>
      <c r="M53" s="23"/>
    </row>
    <row r="54" spans="1:13" ht="12.75">
      <c r="A54" s="47" t="s">
        <v>84</v>
      </c>
      <c r="B54" s="48"/>
      <c r="C54" s="48"/>
      <c r="D54" s="49">
        <v>0</v>
      </c>
      <c r="E54" s="48"/>
      <c r="F54" s="50">
        <f>E7*D54</f>
        <v>0</v>
      </c>
      <c r="J54" s="20">
        <v>13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39958.0001317976</v>
      </c>
      <c r="J55" s="20">
        <v>14</v>
      </c>
      <c r="K55" s="20"/>
      <c r="L55" s="23"/>
      <c r="M55" s="23"/>
    </row>
    <row r="56" spans="1:13" ht="12.75">
      <c r="A56" s="1" t="s">
        <v>82</v>
      </c>
      <c r="B56" s="37"/>
      <c r="C56" s="37">
        <v>0.058</v>
      </c>
      <c r="D56" s="1"/>
      <c r="E56" s="1"/>
      <c r="F56" s="33">
        <f>F55*5.8%</f>
        <v>2317.5640076442605</v>
      </c>
      <c r="J56" s="20"/>
      <c r="K56" s="20"/>
      <c r="L56" s="34" t="s">
        <v>69</v>
      </c>
      <c r="M56" s="35">
        <f>SUM(M42:M55)</f>
        <v>3875.2999999999997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42275.564139441856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42217</v>
      </c>
      <c r="C59" s="41">
        <v>83385</v>
      </c>
      <c r="D59" s="44">
        <f>F20</f>
        <v>31588.62</v>
      </c>
      <c r="E59" s="44">
        <f>F57</f>
        <v>42275.564139441856</v>
      </c>
      <c r="F59" s="45">
        <f>C59+D59-E59</f>
        <v>72698.05586055815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2015-11-03T08:36:04Z</dcterms:modified>
  <cp:category/>
  <cp:version/>
  <cp:contentType/>
  <cp:contentStatus/>
</cp:coreProperties>
</file>