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<sst xmlns="http://schemas.openxmlformats.org/spreadsheetml/2006/main" count="164" uniqueCount="130">
  <si>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</si>
  <si>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</si>
  <si>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</si>
  <si>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</si>
  <si>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</si>
  <si>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</si>
  <si>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</si>
  <si>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</si>
  <si>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</si>
  <si>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</si>
  <si>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</si>
  <si>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</si>
  <si>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</si>
  <si>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</si>
  <si>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</si>
  <si>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</si>
  <si>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</si>
  <si>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</si>
  <si>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</si>
  <si>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</si>
  <si>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</si>
  <si>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</si>
  <si>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</si>
  <si>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</si>
  <si>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</si>
  <si>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</si>
  <si>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</si>
  <si>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</si>
  <si>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</si>
  <si>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</si>
  <si>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</si>
  <si>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</si>
  <si>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</si>
  <si>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</si>
  <si>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</si>
  <si>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</si>
  <si>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</si>
  <si>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</si>
  <si>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</si>
  <si>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</si>
  <si>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</si>
  <si>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</si>
  <si>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</si>
  <si>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</si>
  <si>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</si>
  <si>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</si>
  <si>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</si>
  <si>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</si>
  <si>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</si>
  <si>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</si>
  <si>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</si>
  <si>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</si>
  <si>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</si>
  <si>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</si>
  <si>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</si>
  <si>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</si>
  <si>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</si>
  <si>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</si>
  <si>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</si>
  <si>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</si>
  <si>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</si>
  <si>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</si>
  <si>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</si>
  <si>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</si>
  <si>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</si>
  <si>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</si>
  <si>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</si>
  <si>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</si>
  <si>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</si>
  <si>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</si>
  <si>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</si>
  <si>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</si>
  <si>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</si>
  <si>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</si>
  <si>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</si>
  <si>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</si>
  <si>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</si>
  <si>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</si>
  <si>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</si>
  <si>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</si>
  <si>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</si>
  <si>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</si>
  <si>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</si>
  <si>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</si>
  <si>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</si>
  <si>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</si>
  <si>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</si>
  <si>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</si>
  <si>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</si>
  <si>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</si>
  <si>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</si>
  <si>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</si>
  <si>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</si>
  <si>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0,4 ставки</t>
  </si>
  <si>
    <t>ост.на 01.11</t>
  </si>
  <si>
    <t>октябрь</t>
  </si>
  <si>
    <t xml:space="preserve">                    за    октябрь  2015 г.</t>
  </si>
  <si>
    <t>ремонт кровли (работа по договору ООО "Гамма") авг.</t>
  </si>
  <si>
    <t>сентябрь</t>
  </si>
  <si>
    <t>смена труб д 110 на пвх (2мп) кв.68-71</t>
  </si>
  <si>
    <t>смена труб д 50 на пвх (2мп) кв.68-72</t>
  </si>
  <si>
    <t>труба д 110 пвх</t>
  </si>
  <si>
    <t>2мп</t>
  </si>
  <si>
    <t>труба д 50 пвх</t>
  </si>
  <si>
    <t>0,5мп</t>
  </si>
  <si>
    <t>патрубок 110</t>
  </si>
  <si>
    <t>1шт</t>
  </si>
  <si>
    <t>переход 110</t>
  </si>
  <si>
    <t>тройник 110</t>
  </si>
  <si>
    <t>отвод 50</t>
  </si>
  <si>
    <t>3шт</t>
  </si>
  <si>
    <t>манжета 110</t>
  </si>
  <si>
    <t>крепление</t>
  </si>
  <si>
    <t>круг отрезной</t>
  </si>
  <si>
    <t>2шт</t>
  </si>
  <si>
    <t>смена труб д 32 на п.пр. (4мп) т.п.</t>
  </si>
  <si>
    <t>труба д 32</t>
  </si>
  <si>
    <t>4мп</t>
  </si>
  <si>
    <t>муфта 32</t>
  </si>
  <si>
    <t>переход 32/25</t>
  </si>
  <si>
    <t>устройство поручня из труб д 25 (3мп) п-д1</t>
  </si>
  <si>
    <t>труба д 25</t>
  </si>
  <si>
    <t>3мп</t>
  </si>
  <si>
    <t>пруток</t>
  </si>
  <si>
    <t>шайба</t>
  </si>
  <si>
    <t>уголок 25</t>
  </si>
  <si>
    <t>болт анкерный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</si>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</sst>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1">
      <selection activeCell="M59" sqref="M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87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3.72</v>
      </c>
      <c r="M11" s="35">
        <f t="shared" si="0"/>
        <v>511.085592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88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8.13</v>
      </c>
      <c r="M14" s="35">
        <f t="shared" si="0"/>
        <v>1116.969318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44285.12</v>
      </c>
      <c r="J16" s="15" t="s">
        <v>55</v>
      </c>
      <c r="K16" s="26" t="s">
        <v>56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46474.3</v>
      </c>
      <c r="J17" s="15" t="s">
        <v>57</v>
      </c>
      <c r="K17" s="26" t="s">
        <v>90</v>
      </c>
      <c r="L17" s="21">
        <v>12.5</v>
      </c>
      <c r="M17" s="35">
        <f t="shared" si="0"/>
        <v>1717.3574999999998</v>
      </c>
    </row>
    <row r="18" spans="2:13" ht="12.75">
      <c r="B18" t="s">
        <v>11</v>
      </c>
      <c r="F18" s="9">
        <f>F17/F16</f>
        <v>1.0494337601433619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85</v>
      </c>
      <c r="F19" s="5">
        <v>1146.46</v>
      </c>
      <c r="J19" s="16" t="s">
        <v>89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47620.76</v>
      </c>
      <c r="J20" s="20"/>
      <c r="K20" s="27" t="s">
        <v>61</v>
      </c>
      <c r="L20" s="28">
        <f>SUM(L6:L19)</f>
        <v>30.82</v>
      </c>
      <c r="M20" s="34">
        <f>SUM(M6:M19)</f>
        <v>4234.316652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/>
      <c r="M24" s="33">
        <v>77948.16</v>
      </c>
    </row>
    <row r="25" spans="1:13" ht="12.75">
      <c r="A25" t="s">
        <v>15</v>
      </c>
      <c r="D25" t="s">
        <v>93</v>
      </c>
      <c r="F25" s="11">
        <v>3940</v>
      </c>
      <c r="J25" s="20">
        <v>2</v>
      </c>
      <c r="K25" s="20" t="s">
        <v>99</v>
      </c>
      <c r="L25" s="35">
        <v>2.94</v>
      </c>
      <c r="M25" s="33">
        <f>L25*114.3*1.202*1.15</f>
        <v>464.5108565999999</v>
      </c>
    </row>
    <row r="26" spans="1:13" ht="12.75">
      <c r="A26" s="6" t="s">
        <v>18</v>
      </c>
      <c r="D26" t="s">
        <v>92</v>
      </c>
      <c r="F26" s="5">
        <v>3125.2</v>
      </c>
      <c r="J26" s="20">
        <v>3</v>
      </c>
      <c r="K26" s="20" t="s">
        <v>100</v>
      </c>
      <c r="L26" s="49">
        <v>0.66</v>
      </c>
      <c r="M26" s="33">
        <f aca="true" t="shared" si="1" ref="M26:M37">L26*114.3*1.202*1.15</f>
        <v>104.27794739999999</v>
      </c>
    </row>
    <row r="27" spans="1:13" ht="12.75">
      <c r="A27" s="6" t="s">
        <v>91</v>
      </c>
      <c r="F27" s="5">
        <v>0</v>
      </c>
      <c r="J27" s="20">
        <v>4</v>
      </c>
      <c r="K27" s="48" t="s">
        <v>115</v>
      </c>
      <c r="L27" s="35">
        <v>6.26</v>
      </c>
      <c r="M27" s="33">
        <f t="shared" si="1"/>
        <v>989.0605313999998</v>
      </c>
    </row>
    <row r="28" spans="1:13" ht="12.75">
      <c r="A28" s="4" t="s">
        <v>37</v>
      </c>
      <c r="F28" s="32">
        <f>F25+F26+F27</f>
        <v>7065.2</v>
      </c>
      <c r="J28" s="20">
        <v>5</v>
      </c>
      <c r="K28" s="20" t="s">
        <v>120</v>
      </c>
      <c r="L28" s="35">
        <v>2.84</v>
      </c>
      <c r="M28" s="33">
        <f t="shared" si="1"/>
        <v>448.7111675999999</v>
      </c>
    </row>
    <row r="29" spans="1:13" ht="12.75">
      <c r="A29" s="4" t="s">
        <v>19</v>
      </c>
      <c r="J29" s="20">
        <v>6</v>
      </c>
      <c r="K29" s="20" t="s">
        <v>127</v>
      </c>
      <c r="L29" s="35">
        <v>0.49</v>
      </c>
      <c r="M29" s="33">
        <f t="shared" si="1"/>
        <v>77.41847609999999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5683.584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86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5683.584</v>
      </c>
      <c r="J32" s="20">
        <v>9</v>
      </c>
      <c r="K32" s="48"/>
      <c r="L32" s="49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3">
        <v>166992</v>
      </c>
      <c r="D34">
        <v>219171.6</v>
      </c>
      <c r="E34">
        <v>3465.6</v>
      </c>
      <c r="F34" s="36">
        <f>C34/D34*E34</f>
        <v>2640.522199044037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4234.316652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80032.13897910001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721.2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M60</f>
        <v>2640.3500000000004</v>
      </c>
      <c r="J38" s="20"/>
      <c r="K38" s="30" t="s">
        <v>61</v>
      </c>
      <c r="L38" s="34">
        <f>SUM(L24:L37)</f>
        <v>13.19</v>
      </c>
      <c r="M38" s="34">
        <f>SUM(M24:M37)</f>
        <v>80032.13897910001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0.44</v>
      </c>
      <c r="E41" t="s">
        <v>17</v>
      </c>
      <c r="F41" s="11">
        <f>B41*D41</f>
        <v>1524.864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54" t="s">
        <v>81</v>
      </c>
      <c r="B42" s="54"/>
      <c r="C42" s="54"/>
      <c r="D42" s="55" t="s">
        <v>98</v>
      </c>
      <c r="E42" s="54"/>
      <c r="F42" s="55">
        <v>18075</v>
      </c>
      <c r="J42" s="20">
        <v>1</v>
      </c>
      <c r="K42" s="20" t="s">
        <v>101</v>
      </c>
      <c r="L42" s="25" t="s">
        <v>102</v>
      </c>
      <c r="M42" s="25">
        <v>476</v>
      </c>
    </row>
    <row r="43" spans="1:13" ht="12.75">
      <c r="A43" s="4" t="s">
        <v>28</v>
      </c>
      <c r="B43" s="10"/>
      <c r="C43" s="10"/>
      <c r="F43" s="32">
        <f>SUM(F34:F42)</f>
        <v>109868.39183014406</v>
      </c>
      <c r="J43" s="20">
        <v>2</v>
      </c>
      <c r="K43" s="20" t="s">
        <v>103</v>
      </c>
      <c r="L43" s="25" t="s">
        <v>104</v>
      </c>
      <c r="M43" s="25">
        <v>40</v>
      </c>
    </row>
    <row r="44" spans="1:13" ht="12.75">
      <c r="A44" s="4" t="s">
        <v>29</v>
      </c>
      <c r="J44" s="20">
        <v>3</v>
      </c>
      <c r="K44" s="20" t="s">
        <v>105</v>
      </c>
      <c r="L44" s="25" t="s">
        <v>106</v>
      </c>
      <c r="M44" s="25">
        <v>80</v>
      </c>
    </row>
    <row r="45" spans="1:13" ht="12.75">
      <c r="A45" t="s">
        <v>30</v>
      </c>
      <c r="B45">
        <v>3465.6</v>
      </c>
      <c r="C45" t="s">
        <v>70</v>
      </c>
      <c r="D45" s="5">
        <v>0.21</v>
      </c>
      <c r="E45" t="s">
        <v>17</v>
      </c>
      <c r="F45" s="11">
        <f>B45*D45</f>
        <v>727.776</v>
      </c>
      <c r="J45" s="20">
        <v>4</v>
      </c>
      <c r="K45" s="20" t="s">
        <v>107</v>
      </c>
      <c r="L45" s="25" t="s">
        <v>106</v>
      </c>
      <c r="M45" s="25">
        <v>81.18</v>
      </c>
    </row>
    <row r="46" spans="1:13" ht="12.75">
      <c r="A46" t="s">
        <v>31</v>
      </c>
      <c r="J46" s="20">
        <v>5</v>
      </c>
      <c r="K46" s="20" t="s">
        <v>108</v>
      </c>
      <c r="L46" s="25" t="s">
        <v>106</v>
      </c>
      <c r="M46" s="25">
        <v>105</v>
      </c>
    </row>
    <row r="47" spans="1:13" ht="12.75">
      <c r="A47" s="7" t="s">
        <v>78</v>
      </c>
      <c r="J47" s="20">
        <v>6</v>
      </c>
      <c r="K47" s="20" t="s">
        <v>109</v>
      </c>
      <c r="L47" s="25" t="s">
        <v>110</v>
      </c>
      <c r="M47" s="25">
        <v>174</v>
      </c>
    </row>
    <row r="48" spans="2:13" ht="12.75">
      <c r="B48">
        <v>3465.6</v>
      </c>
      <c r="C48" t="s">
        <v>16</v>
      </c>
      <c r="D48" s="11">
        <v>1.2</v>
      </c>
      <c r="E48" t="s">
        <v>17</v>
      </c>
      <c r="F48" s="11">
        <f>B48*D48</f>
        <v>4158.719999999999</v>
      </c>
      <c r="J48" s="20">
        <v>7</v>
      </c>
      <c r="K48" s="20" t="s">
        <v>111</v>
      </c>
      <c r="L48" s="25" t="s">
        <v>106</v>
      </c>
      <c r="M48" s="25">
        <v>83</v>
      </c>
    </row>
    <row r="49" spans="1:13" ht="12.75">
      <c r="A49" s="4" t="s">
        <v>32</v>
      </c>
      <c r="F49" s="32">
        <f>F45+F48</f>
        <v>4886.495999999999</v>
      </c>
      <c r="J49" s="20">
        <v>8</v>
      </c>
      <c r="K49" s="20" t="s">
        <v>112</v>
      </c>
      <c r="L49" s="25" t="s">
        <v>106</v>
      </c>
      <c r="M49" s="25">
        <v>58</v>
      </c>
    </row>
    <row r="50" spans="1:13" ht="12.75">
      <c r="A50" s="4" t="s">
        <v>33</v>
      </c>
      <c r="J50" s="20">
        <v>9</v>
      </c>
      <c r="K50" s="20" t="s">
        <v>113</v>
      </c>
      <c r="L50" s="25" t="s">
        <v>114</v>
      </c>
      <c r="M50" s="25">
        <v>41.28</v>
      </c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 t="s">
        <v>116</v>
      </c>
      <c r="L51" s="25" t="s">
        <v>117</v>
      </c>
      <c r="M51" s="25">
        <v>701.76</v>
      </c>
    </row>
    <row r="52" spans="2:13" ht="12.75">
      <c r="B52">
        <v>3465.6</v>
      </c>
      <c r="C52" t="s">
        <v>16</v>
      </c>
      <c r="D52" s="11">
        <v>2.21</v>
      </c>
      <c r="E52" t="s">
        <v>17</v>
      </c>
      <c r="F52" s="11">
        <f>B52*D52</f>
        <v>7658.976</v>
      </c>
      <c r="J52" s="20">
        <v>11</v>
      </c>
      <c r="K52" s="20" t="s">
        <v>118</v>
      </c>
      <c r="L52" s="25" t="s">
        <v>114</v>
      </c>
      <c r="M52" s="25">
        <v>91.24</v>
      </c>
    </row>
    <row r="53" spans="1:13" ht="12.75">
      <c r="A53" s="4" t="s">
        <v>35</v>
      </c>
      <c r="F53" s="32">
        <f>SUM(F52)</f>
        <v>7658.976</v>
      </c>
      <c r="J53" s="20">
        <v>12</v>
      </c>
      <c r="K53" s="20" t="s">
        <v>119</v>
      </c>
      <c r="L53" s="25" t="s">
        <v>114</v>
      </c>
      <c r="M53" s="25">
        <v>230.88</v>
      </c>
    </row>
    <row r="54" spans="1:13" ht="12.75">
      <c r="A54" s="51" t="s">
        <v>84</v>
      </c>
      <c r="B54" s="47"/>
      <c r="C54" s="47"/>
      <c r="D54" s="50">
        <v>0</v>
      </c>
      <c r="E54" s="47"/>
      <c r="F54" s="52">
        <f>D54*E7</f>
        <v>0</v>
      </c>
      <c r="J54" s="20">
        <v>13</v>
      </c>
      <c r="K54" s="20" t="s">
        <v>121</v>
      </c>
      <c r="L54" s="25" t="s">
        <v>122</v>
      </c>
      <c r="M54" s="25">
        <v>271.05</v>
      </c>
    </row>
    <row r="55" spans="1:13" ht="12.75">
      <c r="A55" s="1" t="s">
        <v>36</v>
      </c>
      <c r="B55" s="1"/>
      <c r="F55" s="46">
        <f>F28+F32+F43+F49+F53+F54</f>
        <v>135162.64783014407</v>
      </c>
      <c r="J55" s="20">
        <v>14</v>
      </c>
      <c r="K55" s="20" t="s">
        <v>123</v>
      </c>
      <c r="L55" s="25" t="s">
        <v>114</v>
      </c>
      <c r="M55" s="25">
        <v>48.2</v>
      </c>
    </row>
    <row r="56" spans="1:13" ht="12.75">
      <c r="A56" s="1" t="s">
        <v>82</v>
      </c>
      <c r="B56" s="38"/>
      <c r="C56" s="38">
        <v>0.058</v>
      </c>
      <c r="D56" s="1"/>
      <c r="E56" s="1"/>
      <c r="F56" s="32">
        <f>F55*5.8%</f>
        <v>7839.433574148356</v>
      </c>
      <c r="J56" s="20">
        <v>15</v>
      </c>
      <c r="K56" s="20" t="s">
        <v>124</v>
      </c>
      <c r="L56" s="25" t="s">
        <v>106</v>
      </c>
      <c r="M56" s="25">
        <v>0.5</v>
      </c>
    </row>
    <row r="57" spans="1:13" ht="15">
      <c r="A57" s="12" t="s">
        <v>38</v>
      </c>
      <c r="B57" s="12"/>
      <c r="C57" s="12"/>
      <c r="D57" s="12"/>
      <c r="E57" s="12"/>
      <c r="F57" s="37">
        <f>F55+F56</f>
        <v>143002.08140429243</v>
      </c>
      <c r="J57" s="20">
        <v>16</v>
      </c>
      <c r="K57" s="20" t="s">
        <v>125</v>
      </c>
      <c r="L57" s="25" t="s">
        <v>106</v>
      </c>
      <c r="M57" s="25">
        <v>26</v>
      </c>
    </row>
    <row r="58" spans="2:13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  <c r="J58" s="20">
        <v>17</v>
      </c>
      <c r="K58" s="20" t="s">
        <v>126</v>
      </c>
      <c r="L58" s="25" t="s">
        <v>114</v>
      </c>
      <c r="M58" s="25">
        <v>32.86</v>
      </c>
    </row>
    <row r="59" spans="1:13" ht="12.75">
      <c r="A59" s="13"/>
      <c r="B59" s="41">
        <v>42278</v>
      </c>
      <c r="C59" s="42">
        <v>27570</v>
      </c>
      <c r="D59" s="44">
        <f>F20</f>
        <v>47620.76</v>
      </c>
      <c r="E59" s="44">
        <f>F57</f>
        <v>143002.08140429243</v>
      </c>
      <c r="F59" s="45">
        <f>C59+D59-E59</f>
        <v>-67811.32140429242</v>
      </c>
      <c r="J59" s="20">
        <v>18</v>
      </c>
      <c r="K59" s="20" t="s">
        <v>128</v>
      </c>
      <c r="L59" s="25" t="s">
        <v>129</v>
      </c>
      <c r="M59" s="25">
        <v>99.4</v>
      </c>
    </row>
    <row r="60" spans="10:13" ht="12.75">
      <c r="J60" s="20"/>
      <c r="K60" s="20"/>
      <c r="L60" s="31" t="s">
        <v>68</v>
      </c>
      <c r="M60" s="34">
        <f>SUM(M42:M59)</f>
        <v>2640.3500000000004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2015-12-23T11:55:02Z</dcterms:modified>
  <cp:category/>
  <cp:version/>
  <cp:contentType/>
  <cp:contentStatus/>
</cp:coreProperties>
</file>