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<sst xmlns="http://schemas.openxmlformats.org/spreadsheetml/2006/main" count="129" uniqueCount="105">
  <si>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</si>
  <si>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</si>
  <si>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</si>
  <si>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</si>
  <si>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</si>
  <si>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</si>
  <si>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</si>
  <si>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</si>
  <si>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</si>
  <si>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</si>
  <si>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</si>
  <si>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</si>
  <si>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</si>
  <si>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</si>
  <si>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</si>
  <si>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</si>
  <si>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</si>
  <si>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</si>
  <si>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</si>
  <si>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</si>
  <si>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</si>
  <si>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</si>
  <si>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</si>
  <si>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</si>
  <si>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</si>
  <si>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</si>
  <si>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</si>
  <si>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</si>
  <si>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</si>
  <si>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</si>
  <si>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</si>
  <si>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</si>
  <si>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</si>
  <si>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</si>
  <si>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</si>
  <si>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</si>
  <si>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</si>
  <si>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</si>
  <si>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</si>
  <si>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</si>
  <si>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</si>
  <si>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</si>
  <si>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</si>
  <si>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</si>
  <si>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</si>
  <si>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</si>
  <si>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</si>
  <si>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</si>
  <si>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</si>
  <si>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</si>
  <si>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</si>
  <si>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</si>
  <si>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</si>
  <si>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</si>
  <si>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</si>
  <si>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</si>
  <si>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</si>
  <si>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</si>
  <si>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</si>
  <si>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</si>
  <si>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</si>
  <si>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</si>
  <si>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</si>
  <si>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</si>
  <si>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</si>
  <si>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</si>
  <si>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</si>
  <si>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</si>
  <si>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</si>
  <si>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</si>
  <si>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</si>
  <si>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</si>
  <si>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</si>
  <si>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</si>
  <si>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</si>
  <si>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</si>
  <si>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</si>
  <si>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</si>
  <si>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</si>
  <si>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</si>
  <si>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</si>
  <si>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</si>
  <si>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</si>
  <si>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</si>
  <si>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</si>
  <si>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</si>
  <si>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</si>
  <si>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</si>
  <si>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</si>
  <si>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</si>
  <si>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</si>
  <si>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</si>
  <si>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0,3 ставки</t>
  </si>
  <si>
    <t>0,4 ставки</t>
  </si>
  <si>
    <t>ост.на 01.10</t>
  </si>
  <si>
    <t>сентябрь</t>
  </si>
  <si>
    <t xml:space="preserve">                    за   сентябрь  2015 г.</t>
  </si>
  <si>
    <t>смена труб д 20 м/пл (5мп) кв.5</t>
  </si>
  <si>
    <t>труба д 20 м/пл</t>
  </si>
  <si>
    <t>5мп</t>
  </si>
  <si>
    <t>цанга</t>
  </si>
  <si>
    <t>2шт</t>
  </si>
  <si>
    <t>смена ламп (9шт) л/кл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</si>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</sst>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87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>
        <v>0</v>
      </c>
      <c r="M6" s="35">
        <f>L6*114.3*1.202</f>
        <v>0</v>
      </c>
    </row>
    <row r="7" spans="1:13" ht="12.75">
      <c r="A7" t="s">
        <v>2</v>
      </c>
      <c r="E7">
        <v>3465.6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929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1029.5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70</v>
      </c>
      <c r="J11" s="16"/>
      <c r="K11" s="18" t="s">
        <v>52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88</v>
      </c>
      <c r="L13" s="23">
        <v>3.72</v>
      </c>
      <c r="M13" s="35">
        <f t="shared" si="0"/>
        <v>511.085592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44276.18</v>
      </c>
      <c r="J16" s="15" t="s">
        <v>55</v>
      </c>
      <c r="K16" s="26" t="s">
        <v>56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44104.49</v>
      </c>
      <c r="J17" s="15" t="s">
        <v>57</v>
      </c>
      <c r="K17" s="26" t="s">
        <v>90</v>
      </c>
      <c r="L17" s="21">
        <v>0</v>
      </c>
      <c r="M17" s="35">
        <f t="shared" si="0"/>
        <v>0</v>
      </c>
    </row>
    <row r="18" spans="2:13" ht="12.75">
      <c r="B18" t="s">
        <v>11</v>
      </c>
      <c r="F18" s="9">
        <f>F17/F16</f>
        <v>0.9961222941997254</v>
      </c>
      <c r="J18" s="15" t="s">
        <v>59</v>
      </c>
      <c r="K18" s="26" t="s">
        <v>58</v>
      </c>
      <c r="L18" s="21">
        <v>2.25</v>
      </c>
      <c r="M18" s="35">
        <f t="shared" si="0"/>
        <v>309.12435</v>
      </c>
    </row>
    <row r="19" spans="1:13" ht="12.75">
      <c r="A19" t="s">
        <v>85</v>
      </c>
      <c r="F19" s="5">
        <v>1146.46</v>
      </c>
      <c r="J19" s="16" t="s">
        <v>89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45250.95</v>
      </c>
      <c r="J20" s="20"/>
      <c r="K20" s="27" t="s">
        <v>61</v>
      </c>
      <c r="L20" s="28">
        <f>SUM(L6:L19)</f>
        <v>6.470000000000001</v>
      </c>
      <c r="M20" s="34">
        <f>SUM(M6:M19)</f>
        <v>888.904242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35">
        <v>7.75</v>
      </c>
      <c r="M24" s="33">
        <f>L24*114.3*1.202*1.15</f>
        <v>1224.4758974999997</v>
      </c>
    </row>
    <row r="25" spans="1:13" ht="12.75">
      <c r="A25" t="s">
        <v>15</v>
      </c>
      <c r="D25" t="s">
        <v>93</v>
      </c>
      <c r="F25" s="11">
        <v>3971.17</v>
      </c>
      <c r="J25" s="20">
        <v>2</v>
      </c>
      <c r="K25" s="20" t="s">
        <v>102</v>
      </c>
      <c r="L25" s="35">
        <v>0.63</v>
      </c>
      <c r="M25" s="33">
        <f>L25*114.3*1.202*1.15</f>
        <v>99.5380407</v>
      </c>
    </row>
    <row r="26" spans="1:13" ht="12.75">
      <c r="A26" s="6" t="s">
        <v>18</v>
      </c>
      <c r="D26" t="s">
        <v>92</v>
      </c>
      <c r="F26" s="5">
        <v>4099</v>
      </c>
      <c r="J26" s="20">
        <v>3</v>
      </c>
      <c r="K26" s="55"/>
      <c r="L26" s="50"/>
      <c r="M26" s="33">
        <f aca="true" t="shared" si="1" ref="M26:M37">L26*114.3*1.202*1.15</f>
        <v>0</v>
      </c>
    </row>
    <row r="27" spans="1:13" ht="12.75">
      <c r="A27" s="6" t="s">
        <v>91</v>
      </c>
      <c r="F27" s="5">
        <v>0</v>
      </c>
      <c r="J27" s="20">
        <v>4</v>
      </c>
      <c r="K27" s="49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8070.17</v>
      </c>
      <c r="J28" s="20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35"/>
      <c r="M29" s="33">
        <f t="shared" si="1"/>
        <v>0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5683.584</v>
      </c>
      <c r="J30" s="20">
        <v>7</v>
      </c>
      <c r="K30" s="20"/>
      <c r="L30" s="35"/>
      <c r="M30" s="33">
        <f t="shared" si="1"/>
        <v>0</v>
      </c>
    </row>
    <row r="31" spans="1:13" ht="12.75">
      <c r="A31" t="s">
        <v>86</v>
      </c>
      <c r="B31">
        <v>1287</v>
      </c>
      <c r="C31" t="s">
        <v>16</v>
      </c>
      <c r="D31" s="5">
        <v>0.4</v>
      </c>
      <c r="E31" t="s">
        <v>17</v>
      </c>
      <c r="F31" s="11">
        <f>B31*D31</f>
        <v>514.8000000000001</v>
      </c>
      <c r="J31" s="20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6198.384</v>
      </c>
      <c r="J32" s="20">
        <v>9</v>
      </c>
      <c r="K32" s="49"/>
      <c r="L32" s="50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 s="54">
        <v>161849</v>
      </c>
      <c r="D34">
        <v>219171.6</v>
      </c>
      <c r="E34">
        <v>3465.6</v>
      </c>
      <c r="F34" s="36">
        <f>C34/D34*E34</f>
        <v>2559.1997065313203</v>
      </c>
      <c r="J34" s="20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888.904242</v>
      </c>
      <c r="J35" s="20">
        <v>12</v>
      </c>
      <c r="K35" s="20"/>
      <c r="L35" s="35"/>
      <c r="M35" s="33">
        <f t="shared" si="1"/>
        <v>0</v>
      </c>
    </row>
    <row r="36" spans="1:13" ht="12.75">
      <c r="A36" t="s">
        <v>24</v>
      </c>
      <c r="F36" s="11">
        <f>M38</f>
        <v>1324.0139381999998</v>
      </c>
      <c r="J36" s="20">
        <v>13</v>
      </c>
      <c r="K36" s="20"/>
      <c r="L36" s="3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14</v>
      </c>
      <c r="K37" s="20"/>
      <c r="L37" s="35"/>
      <c r="M37" s="33">
        <f t="shared" si="1"/>
        <v>0</v>
      </c>
    </row>
    <row r="38" spans="1:13" ht="12.75">
      <c r="A38" t="s">
        <v>25</v>
      </c>
      <c r="F38" s="11">
        <f>M57</f>
        <v>733.59</v>
      </c>
      <c r="J38" s="20"/>
      <c r="K38" s="30" t="s">
        <v>61</v>
      </c>
      <c r="L38" s="34">
        <f>SUM(L24:L37)</f>
        <v>8.38</v>
      </c>
      <c r="M38" s="34">
        <f>SUM(M24:M37)</f>
        <v>1324.0139381999998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3465.6</v>
      </c>
      <c r="C41" t="s">
        <v>16</v>
      </c>
      <c r="D41" s="11">
        <v>0.55</v>
      </c>
      <c r="E41" t="s">
        <v>17</v>
      </c>
      <c r="F41" s="11">
        <f>B41*D41</f>
        <v>1906.0800000000002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7" t="s">
        <v>81</v>
      </c>
      <c r="B42" s="47"/>
      <c r="C42" s="47"/>
      <c r="D42" s="48"/>
      <c r="E42" s="47"/>
      <c r="F42" s="48">
        <v>0</v>
      </c>
      <c r="J42" s="20">
        <v>1</v>
      </c>
      <c r="K42" s="20" t="s">
        <v>98</v>
      </c>
      <c r="L42" s="25" t="s">
        <v>99</v>
      </c>
      <c r="M42" s="25">
        <v>295</v>
      </c>
    </row>
    <row r="43" spans="1:13" ht="12.75">
      <c r="A43" s="4" t="s">
        <v>28</v>
      </c>
      <c r="B43" s="10"/>
      <c r="C43" s="10"/>
      <c r="F43" s="32">
        <f>SUM(F34:F42)</f>
        <v>7411.78788673132</v>
      </c>
      <c r="J43" s="20">
        <v>2</v>
      </c>
      <c r="K43" s="20" t="s">
        <v>100</v>
      </c>
      <c r="L43" s="25" t="s">
        <v>101</v>
      </c>
      <c r="M43" s="25">
        <v>308</v>
      </c>
    </row>
    <row r="44" spans="1:13" ht="12.75">
      <c r="A44" s="4" t="s">
        <v>29</v>
      </c>
      <c r="J44" s="20">
        <v>3</v>
      </c>
      <c r="K44" s="20" t="s">
        <v>103</v>
      </c>
      <c r="L44" s="25" t="s">
        <v>104</v>
      </c>
      <c r="M44" s="25">
        <v>130.59</v>
      </c>
    </row>
    <row r="45" spans="1:13" ht="12.75">
      <c r="A45" t="s">
        <v>30</v>
      </c>
      <c r="B45">
        <v>3465.6</v>
      </c>
      <c r="C45" t="s">
        <v>70</v>
      </c>
      <c r="D45" s="5">
        <v>0.18</v>
      </c>
      <c r="E45" t="s">
        <v>17</v>
      </c>
      <c r="F45" s="11">
        <f>B45*D45</f>
        <v>623.808</v>
      </c>
      <c r="J45" s="20">
        <v>4</v>
      </c>
      <c r="K45" s="20"/>
      <c r="L45" s="25"/>
      <c r="M45" s="25"/>
    </row>
    <row r="46" spans="1:13" ht="12.75">
      <c r="A46" t="s">
        <v>31</v>
      </c>
      <c r="J46" s="20">
        <v>5</v>
      </c>
      <c r="K46" s="20"/>
      <c r="L46" s="25"/>
      <c r="M46" s="25"/>
    </row>
    <row r="47" spans="1:13" ht="12.75">
      <c r="A47" s="7" t="s">
        <v>78</v>
      </c>
      <c r="J47" s="20">
        <v>6</v>
      </c>
      <c r="K47" s="20"/>
      <c r="L47" s="25"/>
      <c r="M47" s="25"/>
    </row>
    <row r="48" spans="2:13" ht="12.75">
      <c r="B48">
        <v>3465.6</v>
      </c>
      <c r="C48" t="s">
        <v>16</v>
      </c>
      <c r="D48" s="11">
        <v>0.84</v>
      </c>
      <c r="E48" t="s">
        <v>17</v>
      </c>
      <c r="F48" s="11">
        <f>B48*D48</f>
        <v>2911.104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3534.912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1.86</v>
      </c>
      <c r="E52" t="s">
        <v>17</v>
      </c>
      <c r="F52" s="11">
        <f>B52*D52</f>
        <v>6446.0160000000005</v>
      </c>
      <c r="J52" s="20">
        <v>11</v>
      </c>
      <c r="K52" s="20"/>
      <c r="L52" s="25"/>
      <c r="M52" s="25"/>
    </row>
    <row r="53" spans="1:13" ht="12.75">
      <c r="A53" s="4" t="s">
        <v>35</v>
      </c>
      <c r="F53" s="32">
        <f>SUM(F52)</f>
        <v>6446.0160000000005</v>
      </c>
      <c r="J53" s="20">
        <v>12</v>
      </c>
      <c r="K53" s="20"/>
      <c r="L53" s="25"/>
      <c r="M53" s="25"/>
    </row>
    <row r="54" spans="1:13" ht="12.75">
      <c r="A54" s="52" t="s">
        <v>84</v>
      </c>
      <c r="B54" s="47"/>
      <c r="C54" s="47"/>
      <c r="D54" s="51">
        <v>0</v>
      </c>
      <c r="E54" s="47"/>
      <c r="F54" s="53">
        <f>D54*E7</f>
        <v>0</v>
      </c>
      <c r="J54" s="20">
        <v>13</v>
      </c>
      <c r="K54" s="20"/>
      <c r="L54" s="25"/>
      <c r="M54" s="25"/>
    </row>
    <row r="55" spans="1:13" ht="12.75">
      <c r="A55" s="1" t="s">
        <v>36</v>
      </c>
      <c r="B55" s="1"/>
      <c r="F55" s="46">
        <f>F28+F32+F43+F49+F53+F54</f>
        <v>31661.26988673132</v>
      </c>
      <c r="J55" s="20">
        <v>14</v>
      </c>
      <c r="K55" s="20"/>
      <c r="L55" s="25"/>
      <c r="M55" s="25"/>
    </row>
    <row r="56" spans="1:13" ht="12.75">
      <c r="A56" s="1" t="s">
        <v>82</v>
      </c>
      <c r="B56" s="38"/>
      <c r="C56" s="38">
        <v>0.058</v>
      </c>
      <c r="D56" s="1"/>
      <c r="E56" s="1"/>
      <c r="F56" s="32">
        <f>F55*5.8%</f>
        <v>1836.3536534304164</v>
      </c>
      <c r="J56" s="20">
        <v>15</v>
      </c>
      <c r="K56" s="20"/>
      <c r="L56" s="25"/>
      <c r="M56" s="25"/>
    </row>
    <row r="57" spans="1:13" ht="15">
      <c r="A57" s="12" t="s">
        <v>38</v>
      </c>
      <c r="B57" s="12"/>
      <c r="C57" s="12"/>
      <c r="D57" s="12"/>
      <c r="E57" s="12"/>
      <c r="F57" s="37">
        <f>F55+F56</f>
        <v>33497.62354016174</v>
      </c>
      <c r="J57" s="20"/>
      <c r="K57" s="20"/>
      <c r="L57" s="31" t="s">
        <v>68</v>
      </c>
      <c r="M57" s="34">
        <f>SUM(M42:M56)</f>
        <v>733.59</v>
      </c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94</v>
      </c>
    </row>
    <row r="59" spans="1:6" ht="12.75">
      <c r="A59" s="13"/>
      <c r="B59" s="41">
        <v>42248</v>
      </c>
      <c r="C59" s="42">
        <v>15817</v>
      </c>
      <c r="D59" s="44">
        <f>F20</f>
        <v>45250.95</v>
      </c>
      <c r="E59" s="44">
        <f>F57</f>
        <v>33497.62354016174</v>
      </c>
      <c r="F59" s="45">
        <f>C59+D59-E59</f>
        <v>27570.32645983826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2014-02-26T08:31:57Z</cp:lastPrinted>
  <dcterms:created xsi:type="dcterms:W3CDTF">2008-08-18T07:30:19Z</dcterms:created>
  <dcterms:modified xsi:type="dcterms:W3CDTF">2015-11-26T12:13:18Z</dcterms:modified>
  <cp:category/>
  <cp:version/>
  <cp:contentType/>
  <cp:contentStatus/>
</cp:coreProperties>
</file>