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<sst xmlns="http://schemas.openxmlformats.org/spreadsheetml/2006/main" count="124" uniqueCount="100">
  <si>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</si>
  <si>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</si>
  <si>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</si>
  <si>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</si>
  <si>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</si>
  <si>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</si>
  <si>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</si>
  <si>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</si>
  <si>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</si>
  <si>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</si>
  <si>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</si>
  <si>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</si>
  <si>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</si>
  <si>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</si>
  <si>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</si>
  <si>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</si>
  <si>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</si>
  <si>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</si>
  <si>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</si>
  <si>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</si>
  <si>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</si>
  <si>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</si>
  <si>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</si>
  <si>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</si>
  <si>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</si>
  <si>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</si>
  <si>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</si>
  <si>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</si>
  <si>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</si>
  <si>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</si>
  <si>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</si>
  <si>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</si>
  <si>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</si>
  <si>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</si>
  <si>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</si>
  <si>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</si>
  <si>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</si>
  <si>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</si>
  <si>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</si>
  <si>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</si>
  <si>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</si>
  <si>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</si>
  <si>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</si>
  <si>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</si>
  <si>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</si>
  <si>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</si>
  <si>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</si>
  <si>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</si>
  <si>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</si>
  <si>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</si>
  <si>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</si>
  <si>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</si>
  <si>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</si>
  <si>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</si>
  <si>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</si>
  <si>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</si>
  <si>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</si>
  <si>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</si>
  <si>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</si>
  <si>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</si>
  <si>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</si>
  <si>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</si>
  <si>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</si>
  <si>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</si>
  <si>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</si>
  <si>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</si>
  <si>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</si>
  <si>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</si>
  <si>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</si>
  <si>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</si>
  <si>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</si>
  <si>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</si>
  <si>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</si>
  <si>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</si>
  <si>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</si>
  <si>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</si>
  <si>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</si>
  <si>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</si>
  <si>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</si>
  <si>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</si>
  <si>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</si>
  <si>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</si>
  <si>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</si>
  <si>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</si>
  <si>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 (техобслуживание и ремонт)</t>
  </si>
  <si>
    <t>3.  Материалы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</si>
  <si>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</si>
  <si>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</si>
  <si>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</si>
  <si>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2014 г.</t>
  </si>
  <si>
    <r>
      <t>1.2 Аренда (СПАРК,ЭР-телеком,Интер-телеком, Ростелеком</t>
    </r>
    <r>
      <rPr>
        <sz val="8"/>
        <rFont val="Arial Cyr"/>
        <family val="0"/>
      </rPr>
      <t>)</t>
    </r>
  </si>
  <si>
    <t>2) Дератизация</t>
  </si>
  <si>
    <t xml:space="preserve">     Старший по дому  _________________________</t>
  </si>
  <si>
    <t>ост.на 01.09</t>
  </si>
  <si>
    <t>август</t>
  </si>
  <si>
    <t xml:space="preserve">                    за  август 2014 г.</t>
  </si>
  <si>
    <t>Прочистка водосточной трубы (работа по договору)</t>
  </si>
  <si>
    <t>Смена ламп (4шт) п-д3,4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</si>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</sst>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31">
      <selection activeCell="D59" sqref="D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70</v>
      </c>
      <c r="C2" s="1"/>
      <c r="D2" s="1" t="s">
        <v>71</v>
      </c>
      <c r="K2" t="s">
        <v>95</v>
      </c>
    </row>
    <row r="3" spans="2:13" ht="12.75">
      <c r="B3" s="1" t="s">
        <v>82</v>
      </c>
      <c r="C3" s="8" t="s">
        <v>94</v>
      </c>
      <c r="D3" s="8" t="s">
        <v>89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87</v>
      </c>
      <c r="L6" s="25">
        <v>2</v>
      </c>
      <c r="M6" s="49">
        <f>L6*114.3*1.202</f>
        <v>274.7772</v>
      </c>
    </row>
    <row r="7" spans="1:13" ht="12.75">
      <c r="A7" t="s">
        <v>2</v>
      </c>
      <c r="E7">
        <v>2731</v>
      </c>
      <c r="F7" t="s">
        <v>72</v>
      </c>
      <c r="J7" s="14">
        <v>2</v>
      </c>
      <c r="K7" s="14" t="s">
        <v>46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236.3</v>
      </c>
      <c r="F8" t="s">
        <v>72</v>
      </c>
      <c r="J8" s="15"/>
      <c r="K8" s="15" t="s">
        <v>47</v>
      </c>
      <c r="L8" s="21">
        <v>2</v>
      </c>
      <c r="M8" s="49">
        <f t="shared" si="0"/>
        <v>274.7772</v>
      </c>
    </row>
    <row r="9" spans="1:13" ht="12.75">
      <c r="A9" t="s">
        <v>4</v>
      </c>
      <c r="J9" s="16"/>
      <c r="K9" s="16" t="s">
        <v>48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498</v>
      </c>
      <c r="F10" t="s">
        <v>72</v>
      </c>
      <c r="J10" s="15">
        <v>3</v>
      </c>
      <c r="K10" s="24" t="s">
        <v>49</v>
      </c>
      <c r="L10" s="21"/>
      <c r="M10" s="49">
        <f t="shared" si="0"/>
        <v>0</v>
      </c>
    </row>
    <row r="11" spans="1:13" ht="12.75">
      <c r="A11" t="s">
        <v>6</v>
      </c>
      <c r="E11">
        <v>3770</v>
      </c>
      <c r="F11" t="s">
        <v>72</v>
      </c>
      <c r="J11" s="16"/>
      <c r="K11" s="18" t="s">
        <v>52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415</v>
      </c>
      <c r="F12" t="s">
        <v>72</v>
      </c>
      <c r="J12" s="14">
        <v>4</v>
      </c>
      <c r="K12" s="17" t="s">
        <v>50</v>
      </c>
      <c r="L12" s="22"/>
      <c r="M12" s="49">
        <f t="shared" si="0"/>
        <v>0</v>
      </c>
    </row>
    <row r="13" spans="10:13" ht="12.75">
      <c r="J13" s="16"/>
      <c r="K13" s="18" t="s">
        <v>51</v>
      </c>
      <c r="L13" s="42">
        <v>3</v>
      </c>
      <c r="M13" s="49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54</v>
      </c>
      <c r="L15" s="22"/>
      <c r="M15" s="49">
        <f t="shared" si="0"/>
        <v>0</v>
      </c>
    </row>
    <row r="16" spans="1:13" ht="12.75">
      <c r="A16" s="2" t="s">
        <v>9</v>
      </c>
      <c r="F16" s="11">
        <v>31847.72</v>
      </c>
      <c r="J16" s="15" t="s">
        <v>55</v>
      </c>
      <c r="K16" s="26" t="s">
        <v>56</v>
      </c>
      <c r="L16" s="21">
        <v>0</v>
      </c>
      <c r="M16" s="49">
        <f t="shared" si="0"/>
        <v>0</v>
      </c>
    </row>
    <row r="17" spans="1:13" ht="12.75">
      <c r="A17" t="s">
        <v>10</v>
      </c>
      <c r="F17" s="11">
        <v>25466.45</v>
      </c>
      <c r="J17" s="15" t="s">
        <v>57</v>
      </c>
      <c r="K17" s="26" t="s">
        <v>58</v>
      </c>
      <c r="L17" s="21">
        <v>3</v>
      </c>
      <c r="M17" s="49">
        <f t="shared" si="0"/>
        <v>412.16579999999993</v>
      </c>
    </row>
    <row r="18" spans="2:13" ht="12.75">
      <c r="B18" t="s">
        <v>11</v>
      </c>
      <c r="F18" s="9">
        <f>F17/F16</f>
        <v>0.7996318103776345</v>
      </c>
      <c r="J18" s="16" t="s">
        <v>59</v>
      </c>
      <c r="K18" s="18" t="s">
        <v>60</v>
      </c>
      <c r="L18" s="23">
        <v>3.71</v>
      </c>
      <c r="M18" s="49">
        <f t="shared" si="0"/>
        <v>509.711706</v>
      </c>
    </row>
    <row r="19" spans="1:13" ht="12.75">
      <c r="A19" s="7" t="s">
        <v>90</v>
      </c>
      <c r="B19" s="7"/>
      <c r="C19" s="7"/>
      <c r="D19" s="7"/>
      <c r="E19" s="7"/>
      <c r="F19" s="5">
        <v>1548.96</v>
      </c>
      <c r="J19" s="20"/>
      <c r="K19" s="27" t="s">
        <v>61</v>
      </c>
      <c r="L19" s="34">
        <f>SUM(L6:L18)</f>
        <v>13.71</v>
      </c>
      <c r="M19" s="34">
        <f>SUM(M6:M18)</f>
        <v>1883.597706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27015.41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97</v>
      </c>
      <c r="L23" s="25">
        <v>0.28</v>
      </c>
      <c r="M23" s="33">
        <f>L23*114.3*1.202*1.15</f>
        <v>44.2391292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4">L24*114.3*1.202*1.15</f>
        <v>0</v>
      </c>
    </row>
    <row r="25" spans="1:13" ht="12.75">
      <c r="A25" t="s">
        <v>15</v>
      </c>
      <c r="D25" t="s">
        <v>79</v>
      </c>
      <c r="F25" s="11">
        <v>5781.62</v>
      </c>
      <c r="J25" s="20">
        <v>3</v>
      </c>
      <c r="K25" s="20" t="s">
        <v>96</v>
      </c>
      <c r="L25" s="25"/>
      <c r="M25" s="33">
        <v>1000</v>
      </c>
    </row>
    <row r="26" spans="1:13" ht="12.75">
      <c r="A26" s="6" t="s">
        <v>18</v>
      </c>
      <c r="D26" t="s">
        <v>80</v>
      </c>
      <c r="F26" s="5">
        <v>2870.38</v>
      </c>
      <c r="J26" s="20">
        <v>4</v>
      </c>
      <c r="K26" s="20"/>
      <c r="L26" s="25"/>
      <c r="M26" s="33">
        <f t="shared" si="1"/>
        <v>0</v>
      </c>
    </row>
    <row r="27" spans="1:13" ht="12.75">
      <c r="A27" s="53" t="s">
        <v>85</v>
      </c>
      <c r="B27" s="54"/>
      <c r="C27" s="54"/>
      <c r="D27" s="54"/>
      <c r="E27" s="54"/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36</v>
      </c>
      <c r="B28" s="1"/>
      <c r="F28" s="32">
        <f>F25+F26+F27</f>
        <v>8652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1.08</v>
      </c>
      <c r="E30" t="s">
        <v>17</v>
      </c>
      <c r="F30" s="11">
        <f>D30*E7</f>
        <v>2949.48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91</v>
      </c>
      <c r="B31">
        <v>236.3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4"/>
      <c r="C32" s="10"/>
      <c r="F32" s="32">
        <f>SUM(F30:F31)</f>
        <v>2949.48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166649</v>
      </c>
      <c r="D34">
        <v>219171.6</v>
      </c>
      <c r="E34">
        <v>2731</v>
      </c>
      <c r="F34" s="36">
        <f>C34/D34*E34</f>
        <v>2076.53920033435</v>
      </c>
      <c r="J34" s="20"/>
      <c r="K34" s="20"/>
      <c r="L34" s="25"/>
      <c r="M34" s="33">
        <f t="shared" si="1"/>
        <v>0</v>
      </c>
    </row>
    <row r="35" spans="1:13" ht="12.75">
      <c r="A35" t="s">
        <v>23</v>
      </c>
      <c r="C35">
        <v>151138</v>
      </c>
      <c r="D35">
        <v>219171.6</v>
      </c>
      <c r="E35">
        <v>2731</v>
      </c>
      <c r="F35" s="36">
        <f>C35/D35*E35</f>
        <v>1883.2635158934825</v>
      </c>
      <c r="J35" s="20"/>
      <c r="K35" s="30" t="s">
        <v>61</v>
      </c>
      <c r="L35" s="28">
        <f>SUM(L23:L33)</f>
        <v>0.28</v>
      </c>
      <c r="M35" s="34">
        <f>SUM(M23:M33)</f>
        <v>1044.2391292</v>
      </c>
    </row>
    <row r="36" spans="1:11" ht="12.75">
      <c r="A36" t="s">
        <v>24</v>
      </c>
      <c r="F36" s="11">
        <f>M35</f>
        <v>1044.2391292</v>
      </c>
      <c r="K36" s="1" t="s">
        <v>65</v>
      </c>
    </row>
    <row r="37" spans="1:13" ht="12.75">
      <c r="A37" t="s">
        <v>78</v>
      </c>
      <c r="F37" s="5"/>
      <c r="J37" s="22" t="s">
        <v>38</v>
      </c>
      <c r="K37" s="22"/>
      <c r="L37" s="22" t="s">
        <v>66</v>
      </c>
      <c r="M37" s="22" t="s">
        <v>44</v>
      </c>
    </row>
    <row r="38" spans="1:13" ht="12.75">
      <c r="A38" t="s">
        <v>25</v>
      </c>
      <c r="F38" s="5">
        <f>M56</f>
        <v>30.56</v>
      </c>
      <c r="J38" s="23" t="s">
        <v>39</v>
      </c>
      <c r="K38" s="23" t="s">
        <v>40</v>
      </c>
      <c r="L38" s="23"/>
      <c r="M38" s="23" t="s">
        <v>67</v>
      </c>
    </row>
    <row r="39" spans="1:13" ht="12.75">
      <c r="A39" t="s">
        <v>26</v>
      </c>
      <c r="F39" s="5"/>
      <c r="J39" s="20">
        <v>1</v>
      </c>
      <c r="K39" s="47" t="s">
        <v>98</v>
      </c>
      <c r="L39" s="48" t="s">
        <v>99</v>
      </c>
      <c r="M39" s="48">
        <v>30.56</v>
      </c>
    </row>
    <row r="40" spans="1:13" ht="12.75">
      <c r="A40" t="s">
        <v>27</v>
      </c>
      <c r="F40" s="5"/>
      <c r="J40" s="20">
        <v>2</v>
      </c>
      <c r="K40" s="20"/>
      <c r="L40" s="25"/>
      <c r="M40" s="25"/>
    </row>
    <row r="41" spans="2:13" ht="12.75">
      <c r="B41">
        <v>2731</v>
      </c>
      <c r="C41" t="s">
        <v>16</v>
      </c>
      <c r="D41" s="11">
        <v>0.34</v>
      </c>
      <c r="E41" t="s">
        <v>17</v>
      </c>
      <c r="F41" s="5">
        <f>B41*D41</f>
        <v>928.5400000000001</v>
      </c>
      <c r="J41" s="20">
        <v>3</v>
      </c>
      <c r="K41" s="20"/>
      <c r="L41" s="25"/>
      <c r="M41" s="25"/>
    </row>
    <row r="42" spans="1:13" ht="12.75">
      <c r="A42" s="45" t="s">
        <v>84</v>
      </c>
      <c r="B42" s="45"/>
      <c r="C42" s="45"/>
      <c r="D42" s="45"/>
      <c r="E42" s="45"/>
      <c r="F42" s="46">
        <v>0</v>
      </c>
      <c r="J42" s="20">
        <v>4</v>
      </c>
      <c r="K42" s="20"/>
      <c r="L42" s="25"/>
      <c r="M42" s="25"/>
    </row>
    <row r="43" spans="1:13" ht="12.75">
      <c r="A43" s="4" t="s">
        <v>28</v>
      </c>
      <c r="B43" s="4"/>
      <c r="C43" s="10"/>
      <c r="F43" s="32">
        <f>SUM(F34:F42)</f>
        <v>5963.141845427833</v>
      </c>
      <c r="J43" s="20">
        <v>5</v>
      </c>
      <c r="K43" s="20"/>
      <c r="L43" s="25"/>
      <c r="M43" s="25"/>
    </row>
    <row r="44" spans="1:13" ht="12.75">
      <c r="A44" s="4" t="s">
        <v>29</v>
      </c>
      <c r="J44" s="20">
        <v>6</v>
      </c>
      <c r="K44" s="20"/>
      <c r="L44" s="25"/>
      <c r="M44" s="25"/>
    </row>
    <row r="45" spans="1:13" ht="12.75">
      <c r="A45" t="s">
        <v>30</v>
      </c>
      <c r="B45">
        <v>2731</v>
      </c>
      <c r="C45" t="s">
        <v>72</v>
      </c>
      <c r="D45" s="5">
        <v>0.15</v>
      </c>
      <c r="E45" t="s">
        <v>17</v>
      </c>
      <c r="F45" s="11">
        <f>B45*D45</f>
        <v>409.65</v>
      </c>
      <c r="J45" s="20">
        <v>7</v>
      </c>
      <c r="K45" s="20"/>
      <c r="L45" s="25"/>
      <c r="M45" s="25"/>
    </row>
    <row r="46" spans="1:13" ht="12.75">
      <c r="A46" t="s">
        <v>31</v>
      </c>
      <c r="F46" s="5"/>
      <c r="J46" s="20">
        <v>8</v>
      </c>
      <c r="K46" s="20"/>
      <c r="L46" s="25"/>
      <c r="M46" s="25"/>
    </row>
    <row r="47" spans="1:13" ht="12.75">
      <c r="A47" s="7" t="s">
        <v>77</v>
      </c>
      <c r="F47" s="5"/>
      <c r="J47" s="20">
        <v>9</v>
      </c>
      <c r="K47" s="20"/>
      <c r="L47" s="25"/>
      <c r="M47" s="25"/>
    </row>
    <row r="48" spans="2:13" ht="12.75">
      <c r="B48">
        <v>2731</v>
      </c>
      <c r="C48" t="s">
        <v>16</v>
      </c>
      <c r="D48" s="11">
        <v>0.7</v>
      </c>
      <c r="E48" t="s">
        <v>17</v>
      </c>
      <c r="F48" s="5">
        <f>B48*D48</f>
        <v>1911.6999999999998</v>
      </c>
      <c r="J48" s="20">
        <v>10</v>
      </c>
      <c r="K48" s="20"/>
      <c r="L48" s="25"/>
      <c r="M48" s="25"/>
    </row>
    <row r="49" spans="1:13" ht="12.75">
      <c r="A49" s="4" t="s">
        <v>32</v>
      </c>
      <c r="B49" s="1"/>
      <c r="F49" s="32">
        <f>F45+F48</f>
        <v>2321.35</v>
      </c>
      <c r="J49" s="20">
        <v>11</v>
      </c>
      <c r="K49" s="20"/>
      <c r="L49" s="25"/>
      <c r="M49" s="25"/>
    </row>
    <row r="50" spans="1:13" ht="12.75">
      <c r="A50" s="4" t="s">
        <v>33</v>
      </c>
      <c r="J50" s="20">
        <v>12</v>
      </c>
      <c r="K50" s="20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>
        <v>13</v>
      </c>
      <c r="K51" s="20"/>
      <c r="L51" s="25"/>
      <c r="M51" s="25"/>
    </row>
    <row r="52" spans="2:13" ht="12.75">
      <c r="B52">
        <v>2731</v>
      </c>
      <c r="C52" t="s">
        <v>16</v>
      </c>
      <c r="D52" s="11">
        <v>1.88</v>
      </c>
      <c r="E52" t="s">
        <v>17</v>
      </c>
      <c r="F52" s="5">
        <f>B52*D52</f>
        <v>5134.28</v>
      </c>
      <c r="J52" s="20">
        <v>14</v>
      </c>
      <c r="K52" s="20"/>
      <c r="L52" s="25"/>
      <c r="M52" s="25"/>
    </row>
    <row r="53" spans="1:13" ht="12.75">
      <c r="A53" s="4" t="s">
        <v>34</v>
      </c>
      <c r="B53" s="1"/>
      <c r="F53" s="8">
        <f>SUM(F52)</f>
        <v>5134.28</v>
      </c>
      <c r="J53" s="20">
        <v>15</v>
      </c>
      <c r="K53" s="20"/>
      <c r="L53" s="25"/>
      <c r="M53" s="25"/>
    </row>
    <row r="54" spans="1:13" ht="12.75">
      <c r="A54" s="50" t="s">
        <v>88</v>
      </c>
      <c r="B54" s="51"/>
      <c r="C54" s="45"/>
      <c r="D54" s="46">
        <v>0</v>
      </c>
      <c r="E54" s="45"/>
      <c r="F54" s="52">
        <f>D54*E7</f>
        <v>0</v>
      </c>
      <c r="J54" s="20">
        <v>16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25020.25184542783</v>
      </c>
      <c r="J55" s="20">
        <v>17</v>
      </c>
      <c r="K55" s="20"/>
      <c r="L55" s="25"/>
      <c r="M55" s="25"/>
    </row>
    <row r="56" spans="1:13" ht="12.75">
      <c r="A56" s="1" t="s">
        <v>86</v>
      </c>
      <c r="B56" s="37"/>
      <c r="C56" s="37">
        <v>0.058</v>
      </c>
      <c r="D56" s="1"/>
      <c r="E56" s="1"/>
      <c r="F56" s="32">
        <f>F55*5.8%</f>
        <v>1451.174607034814</v>
      </c>
      <c r="J56" s="20"/>
      <c r="K56" s="20"/>
      <c r="L56" s="31" t="s">
        <v>68</v>
      </c>
      <c r="M56" s="28">
        <f>SUM(M39:M55)</f>
        <v>30.56</v>
      </c>
    </row>
    <row r="57" spans="1:6" ht="15">
      <c r="A57" s="12" t="s">
        <v>37</v>
      </c>
      <c r="B57" s="12"/>
      <c r="C57" s="12"/>
      <c r="D57" s="12"/>
      <c r="E57" s="12"/>
      <c r="F57" s="35">
        <f>F55+F56</f>
        <v>26471.42645246264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3" t="s">
        <v>93</v>
      </c>
    </row>
    <row r="59" spans="1:6" ht="12.75">
      <c r="A59" s="13"/>
      <c r="B59" s="40">
        <v>41852</v>
      </c>
      <c r="C59" s="41">
        <v>-146944</v>
      </c>
      <c r="D59" s="42">
        <f>F20</f>
        <v>27015.41</v>
      </c>
      <c r="E59" s="42">
        <f>F57</f>
        <v>26471.42645246264</v>
      </c>
      <c r="F59" s="44">
        <f>C59+D59-E59</f>
        <v>-146400.01645246265</v>
      </c>
    </row>
    <row r="63" ht="12.75">
      <c r="A63" t="s">
        <v>92</v>
      </c>
    </row>
    <row r="81" spans="7:9" ht="12.75">
      <c r="G81" s="7"/>
      <c r="H81" s="7"/>
      <c r="I81" s="7"/>
    </row>
  </sheetData>
  <sheetProtection/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2014-10-14T11:13:30Z</cp:lastPrinted>
  <dcterms:created xsi:type="dcterms:W3CDTF">2008-08-18T07:30:19Z</dcterms:created>
  <dcterms:modified xsi:type="dcterms:W3CDTF">2014-10-26T16:47:59Z</dcterms:modified>
  <cp:category/>
  <cp:version/>
  <cp:contentType/>
  <cp:contentStatus/>
</cp:coreProperties>
</file>