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<sst xmlns="http://schemas.openxmlformats.org/spreadsheetml/2006/main" count="146" uniqueCount="119">
  <si>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</si>
  <si>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</si>
  <si>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</si>
  <si>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</si>
  <si>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</si>
  <si>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</si>
  <si>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</si>
  <si>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</si>
  <si>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</si>
  <si>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</si>
  <si>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</si>
  <si>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</si>
  <si>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</si>
  <si>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</si>
  <si>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</si>
  <si>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</si>
  <si>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</si>
  <si>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</si>
  <si>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</si>
  <si>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</si>
  <si>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</si>
  <si>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</si>
  <si>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</si>
  <si>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</si>
  <si>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</si>
  <si>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</si>
  <si>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</si>
  <si>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</si>
  <si>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</si>
  <si>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</si>
  <si>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</si>
  <si>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</si>
  <si>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</si>
  <si>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</si>
  <si>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</si>
  <si>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</si>
  <si>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</si>
  <si>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</si>
  <si>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</si>
  <si>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</si>
  <si>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</si>
  <si>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</si>
  <si>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</si>
  <si>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</si>
  <si>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</si>
  <si>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</si>
  <si>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</si>
  <si>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</si>
  <si>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</si>
  <si>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</si>
  <si>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</si>
  <si>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</si>
  <si>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</si>
  <si>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</si>
  <si>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</si>
  <si>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</si>
  <si>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</si>
  <si>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</si>
  <si>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</si>
  <si>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</si>
  <si>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</si>
  <si>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</si>
  <si>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</si>
  <si>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</si>
  <si>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</si>
  <si>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</si>
  <si>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</si>
  <si>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</si>
  <si>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</si>
  <si>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</si>
  <si>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</si>
  <si>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</si>
  <si>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</si>
  <si>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2</t>
  </si>
  <si>
    <t xml:space="preserve">   Учет затрат по текущему ремонту по ул. Забайкальская 2</t>
  </si>
  <si>
    <t>3. Расходы по содержанию лифтов</t>
  </si>
  <si>
    <t>1 лифт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</si>
  <si>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</si>
  <si>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</si>
  <si>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</si>
  <si>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</si>
  <si>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</si>
  <si>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</si>
  <si>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</si>
  <si>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0,5 ставки</t>
  </si>
  <si>
    <t>0,7 ставки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</si>
  <si>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</si>
  <si>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</si>
  <si>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</si>
  <si>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</si>
  <si>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</si>
  <si>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 xml:space="preserve">                  (прочистка по акту)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</si>
  <si>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</si>
  <si>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</si>
  <si>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</si>
  <si>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</si>
  <si>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t>1.2 Аренда (Спарк, ИП Разоренова, Медиа-Маркет,эр-тел,интер.ростел.)</t>
  </si>
  <si>
    <t xml:space="preserve">Страхование    </t>
  </si>
  <si>
    <t>Лампа</t>
  </si>
  <si>
    <t>8шт</t>
  </si>
  <si>
    <t>ост.на 01.07.</t>
  </si>
  <si>
    <t>май-июнь</t>
  </si>
  <si>
    <t xml:space="preserve">                    за  май-июнь  2014 г.</t>
  </si>
  <si>
    <t xml:space="preserve">3.  </t>
  </si>
  <si>
    <t>Смена трубы Д 32 п.пр. (8мп) кв.21,28</t>
  </si>
  <si>
    <t>Труба Д 32</t>
  </si>
  <si>
    <t>8мп</t>
  </si>
  <si>
    <t>Уголок 32</t>
  </si>
  <si>
    <t>4шт</t>
  </si>
  <si>
    <t>Муфта 25</t>
  </si>
  <si>
    <t>Тройник 32</t>
  </si>
  <si>
    <t>2шт</t>
  </si>
  <si>
    <t>Промывка, опрессовка системы отопления</t>
  </si>
  <si>
    <t>Демонтаж, монтаж эл.узла (1шт)</t>
  </si>
  <si>
    <t>Окраска игрового оборудования</t>
  </si>
  <si>
    <t>Краска зеленая, желтая, синяя, красная, черная</t>
  </si>
  <si>
    <t>10,1 кг</t>
  </si>
  <si>
    <t>Ремонт песочницы</t>
  </si>
  <si>
    <t>Смена ламп (8шт)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</si>
</sst>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2" fontId="5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3" xfId="0" applyNumberForma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6">
      <selection activeCell="M44" sqref="M4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102</v>
      </c>
    </row>
    <row r="3" spans="2:13" ht="12.75">
      <c r="B3" s="1" t="s">
        <v>86</v>
      </c>
      <c r="C3" s="8" t="s">
        <v>101</v>
      </c>
      <c r="D3" s="8" t="s">
        <v>95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93</v>
      </c>
      <c r="L6" s="25">
        <v>2</v>
      </c>
      <c r="M6" s="49">
        <f>L6*114.3*1.202</f>
        <v>274.7772</v>
      </c>
    </row>
    <row r="7" spans="1:13" ht="12.75">
      <c r="A7" t="s">
        <v>2</v>
      </c>
      <c r="E7">
        <v>3158.1</v>
      </c>
      <c r="F7" t="s">
        <v>72</v>
      </c>
      <c r="J7" s="14">
        <v>2</v>
      </c>
      <c r="K7" s="14" t="s">
        <v>48</v>
      </c>
      <c r="L7" s="14"/>
      <c r="M7" s="49">
        <f aca="true" t="shared" si="0" ref="M7:M18">L7*114.3*1.202</f>
        <v>0</v>
      </c>
    </row>
    <row r="8" spans="1:13" ht="12.75">
      <c r="A8" t="s">
        <v>3</v>
      </c>
      <c r="E8">
        <v>510</v>
      </c>
      <c r="F8" t="s">
        <v>72</v>
      </c>
      <c r="J8" s="15"/>
      <c r="K8" s="15" t="s">
        <v>49</v>
      </c>
      <c r="L8" s="21">
        <v>10</v>
      </c>
      <c r="M8" s="49">
        <f t="shared" si="0"/>
        <v>1373.886</v>
      </c>
    </row>
    <row r="9" spans="1:13" ht="12.75">
      <c r="A9" t="s">
        <v>4</v>
      </c>
      <c r="J9" s="16"/>
      <c r="K9" s="16" t="s">
        <v>50</v>
      </c>
      <c r="L9" s="23">
        <v>0</v>
      </c>
      <c r="M9" s="49">
        <f t="shared" si="0"/>
        <v>0</v>
      </c>
    </row>
    <row r="10" spans="1:13" ht="12.75">
      <c r="A10" t="s">
        <v>5</v>
      </c>
      <c r="E10">
        <v>545</v>
      </c>
      <c r="F10" t="s">
        <v>72</v>
      </c>
      <c r="J10" s="15">
        <v>3</v>
      </c>
      <c r="K10" s="24" t="s">
        <v>51</v>
      </c>
      <c r="L10" s="21"/>
      <c r="M10" s="49">
        <f t="shared" si="0"/>
        <v>0</v>
      </c>
    </row>
    <row r="11" spans="1:13" ht="12.75">
      <c r="A11" t="s">
        <v>6</v>
      </c>
      <c r="E11">
        <v>2010</v>
      </c>
      <c r="F11" t="s">
        <v>72</v>
      </c>
      <c r="J11" s="16"/>
      <c r="K11" s="18" t="s">
        <v>54</v>
      </c>
      <c r="L11" s="23">
        <v>0</v>
      </c>
      <c r="M11" s="49">
        <f t="shared" si="0"/>
        <v>0</v>
      </c>
    </row>
    <row r="12" spans="1:13" ht="12.75">
      <c r="A12" t="s">
        <v>7</v>
      </c>
      <c r="E12">
        <v>563</v>
      </c>
      <c r="F12" t="s">
        <v>72</v>
      </c>
      <c r="J12" s="14">
        <v>4</v>
      </c>
      <c r="K12" s="17" t="s">
        <v>52</v>
      </c>
      <c r="L12" s="22"/>
      <c r="M12" s="49">
        <f t="shared" si="0"/>
        <v>0</v>
      </c>
    </row>
    <row r="13" spans="10:13" ht="12.75">
      <c r="J13" s="16"/>
      <c r="K13" s="18" t="s">
        <v>53</v>
      </c>
      <c r="L13" s="23">
        <v>12</v>
      </c>
      <c r="M13" s="49">
        <f t="shared" si="0"/>
        <v>1648.6631999999997</v>
      </c>
    </row>
    <row r="14" spans="2:13" ht="12.75">
      <c r="B14" s="1" t="s">
        <v>8</v>
      </c>
      <c r="C14" s="1"/>
      <c r="J14" s="20">
        <v>5</v>
      </c>
      <c r="K14" s="19" t="s">
        <v>55</v>
      </c>
      <c r="L14" s="25">
        <v>0</v>
      </c>
      <c r="M14" s="49">
        <f t="shared" si="0"/>
        <v>0</v>
      </c>
    </row>
    <row r="15" spans="10:13" ht="12.75">
      <c r="J15" s="14">
        <v>6</v>
      </c>
      <c r="K15" s="17" t="s">
        <v>56</v>
      </c>
      <c r="L15" s="22"/>
      <c r="M15" s="49">
        <f t="shared" si="0"/>
        <v>0</v>
      </c>
    </row>
    <row r="16" spans="1:13" ht="12.75">
      <c r="A16" s="2" t="s">
        <v>9</v>
      </c>
      <c r="F16" s="11">
        <v>90976.62</v>
      </c>
      <c r="J16" s="15" t="s">
        <v>57</v>
      </c>
      <c r="K16" s="26" t="s">
        <v>58</v>
      </c>
      <c r="L16" s="21">
        <v>0</v>
      </c>
      <c r="M16" s="49">
        <f t="shared" si="0"/>
        <v>0</v>
      </c>
    </row>
    <row r="17" spans="1:13" ht="12.75">
      <c r="A17" t="s">
        <v>10</v>
      </c>
      <c r="F17" s="5">
        <v>92026.22</v>
      </c>
      <c r="J17" s="15" t="s">
        <v>59</v>
      </c>
      <c r="K17" s="26" t="s">
        <v>60</v>
      </c>
      <c r="L17" s="21">
        <v>7.71</v>
      </c>
      <c r="M17" s="49">
        <f t="shared" si="0"/>
        <v>1059.2661059999998</v>
      </c>
    </row>
    <row r="18" spans="2:13" ht="12.75">
      <c r="B18" t="s">
        <v>11</v>
      </c>
      <c r="F18" s="9">
        <f>F17/F16</f>
        <v>1.0115370300633284</v>
      </c>
      <c r="J18" s="16" t="s">
        <v>61</v>
      </c>
      <c r="K18" s="18" t="s">
        <v>62</v>
      </c>
      <c r="L18" s="55">
        <v>0</v>
      </c>
      <c r="M18" s="49">
        <f t="shared" si="0"/>
        <v>0</v>
      </c>
    </row>
    <row r="19" spans="1:13" ht="12.75">
      <c r="A19" s="7" t="s">
        <v>96</v>
      </c>
      <c r="B19" s="7"/>
      <c r="C19" s="7"/>
      <c r="D19" s="7"/>
      <c r="E19" s="7"/>
      <c r="F19" s="11">
        <v>4082.32</v>
      </c>
      <c r="J19" s="20"/>
      <c r="K19" s="27" t="s">
        <v>63</v>
      </c>
      <c r="L19" s="28">
        <f>SUM(L6:L18)</f>
        <v>31.71</v>
      </c>
      <c r="M19" s="34">
        <f>SUM(M6:M18)</f>
        <v>4356.592506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96108.54000000001</v>
      </c>
      <c r="K20" s="1" t="s">
        <v>64</v>
      </c>
    </row>
    <row r="21" spans="2:13" ht="12.75">
      <c r="B21" s="1" t="s">
        <v>13</v>
      </c>
      <c r="C21" s="1"/>
      <c r="J21" s="22" t="s">
        <v>40</v>
      </c>
      <c r="K21" s="14"/>
      <c r="L21" s="22" t="s">
        <v>43</v>
      </c>
      <c r="M21" s="22" t="s">
        <v>46</v>
      </c>
    </row>
    <row r="22" spans="10:13" ht="12.75">
      <c r="J22" s="23" t="s">
        <v>41</v>
      </c>
      <c r="K22" s="23" t="s">
        <v>42</v>
      </c>
      <c r="L22" s="23" t="s">
        <v>65</v>
      </c>
      <c r="M22" s="23" t="s">
        <v>47</v>
      </c>
    </row>
    <row r="23" spans="1:13" ht="12.75">
      <c r="A23" s="4" t="s">
        <v>14</v>
      </c>
      <c r="B23" s="4"/>
      <c r="C23" s="4"/>
      <c r="D23" s="4"/>
      <c r="E23" s="4"/>
      <c r="F23" s="4"/>
      <c r="J23" s="20">
        <v>1</v>
      </c>
      <c r="K23" s="20" t="s">
        <v>104</v>
      </c>
      <c r="L23" s="25">
        <v>7.28</v>
      </c>
      <c r="M23" s="33">
        <f>L23*114.3*1.202*1.15</f>
        <v>1150.2173592</v>
      </c>
    </row>
    <row r="24" spans="1:13" ht="12.75">
      <c r="A24" t="s">
        <v>15</v>
      </c>
      <c r="D24" t="s">
        <v>84</v>
      </c>
      <c r="F24" s="11">
        <v>5781.62</v>
      </c>
      <c r="J24" s="20">
        <v>2</v>
      </c>
      <c r="K24" s="20" t="s">
        <v>112</v>
      </c>
      <c r="L24" s="25">
        <v>60.77</v>
      </c>
      <c r="M24" s="33">
        <f aca="true" t="shared" si="1" ref="M24:M34">L24*114.3*1.202*1.15</f>
        <v>9601.4710053</v>
      </c>
    </row>
    <row r="25" spans="1:13" ht="12.75">
      <c r="A25" s="6" t="s">
        <v>18</v>
      </c>
      <c r="D25" t="s">
        <v>85</v>
      </c>
      <c r="F25" s="5">
        <v>6697.54</v>
      </c>
      <c r="J25" s="20">
        <v>3</v>
      </c>
      <c r="K25" s="20" t="s">
        <v>113</v>
      </c>
      <c r="L25" s="25">
        <v>3.12</v>
      </c>
      <c r="M25" s="33">
        <f t="shared" si="1"/>
        <v>492.95029679999993</v>
      </c>
    </row>
    <row r="26" spans="1:13" ht="12.75">
      <c r="A26" s="6" t="s">
        <v>103</v>
      </c>
      <c r="F26" s="5">
        <v>0</v>
      </c>
      <c r="J26" s="20">
        <v>4</v>
      </c>
      <c r="K26" s="20" t="s">
        <v>114</v>
      </c>
      <c r="L26" s="25">
        <v>21.1</v>
      </c>
      <c r="M26" s="33">
        <f t="shared" si="1"/>
        <v>3333.734379</v>
      </c>
    </row>
    <row r="27" spans="1:13" ht="12.75">
      <c r="A27" s="4" t="s">
        <v>38</v>
      </c>
      <c r="F27" s="32">
        <f>F24+F25+F26</f>
        <v>12479.16</v>
      </c>
      <c r="J27" s="20">
        <v>5</v>
      </c>
      <c r="K27" s="20" t="s">
        <v>117</v>
      </c>
      <c r="L27" s="25">
        <v>2</v>
      </c>
      <c r="M27" s="33">
        <f t="shared" si="1"/>
        <v>315.99377999999996</v>
      </c>
    </row>
    <row r="28" spans="1:13" ht="12.75">
      <c r="A28" s="4" t="s">
        <v>19</v>
      </c>
      <c r="J28" s="20">
        <v>6</v>
      </c>
      <c r="K28" s="20" t="s">
        <v>118</v>
      </c>
      <c r="L28" s="25">
        <v>0.56</v>
      </c>
      <c r="M28" s="33">
        <f t="shared" si="1"/>
        <v>88.4782584</v>
      </c>
    </row>
    <row r="29" spans="1:13" ht="12.75">
      <c r="A29" t="s">
        <v>87</v>
      </c>
      <c r="D29" s="5">
        <v>2.17</v>
      </c>
      <c r="E29" t="s">
        <v>17</v>
      </c>
      <c r="F29" s="11">
        <f>E7*D29</f>
        <v>6853.076999999999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88</v>
      </c>
      <c r="J30" s="20">
        <v>8</v>
      </c>
      <c r="K30" s="20"/>
      <c r="L30" s="25"/>
      <c r="M30" s="33">
        <f t="shared" si="1"/>
        <v>0</v>
      </c>
    </row>
    <row r="31" spans="2:13" ht="12.75">
      <c r="B31" s="43">
        <f>F31/D31</f>
        <v>3018</v>
      </c>
      <c r="C31" t="s">
        <v>20</v>
      </c>
      <c r="D31" s="5">
        <v>3.31</v>
      </c>
      <c r="E31" t="s">
        <v>17</v>
      </c>
      <c r="F31" s="5">
        <v>9989.58</v>
      </c>
      <c r="J31" s="20">
        <v>9</v>
      </c>
      <c r="K31" s="20"/>
      <c r="L31" s="25"/>
      <c r="M31" s="33">
        <f t="shared" si="1"/>
        <v>0</v>
      </c>
    </row>
    <row r="32" spans="1:13" ht="12.75">
      <c r="A32" t="s">
        <v>89</v>
      </c>
      <c r="B32">
        <v>510</v>
      </c>
      <c r="C32" t="s">
        <v>16</v>
      </c>
      <c r="D32" s="5">
        <v>0.4</v>
      </c>
      <c r="E32" t="s">
        <v>17</v>
      </c>
      <c r="F32" s="5">
        <f>B32*D32</f>
        <v>204</v>
      </c>
      <c r="J32" s="20">
        <v>10</v>
      </c>
      <c r="K32" s="20"/>
      <c r="L32" s="25"/>
      <c r="M32" s="33">
        <f t="shared" si="1"/>
        <v>0</v>
      </c>
    </row>
    <row r="33" spans="1:13" ht="12.75">
      <c r="A33" t="s">
        <v>90</v>
      </c>
      <c r="D33" s="5">
        <v>0</v>
      </c>
      <c r="E33" t="s">
        <v>17</v>
      </c>
      <c r="F33" s="11">
        <f>B33*D33</f>
        <v>0</v>
      </c>
      <c r="J33" s="20">
        <v>11</v>
      </c>
      <c r="K33" s="20"/>
      <c r="L33" s="25"/>
      <c r="M33" s="33">
        <f t="shared" si="1"/>
        <v>0</v>
      </c>
    </row>
    <row r="34" spans="2:13" ht="12.75">
      <c r="B34" t="s">
        <v>91</v>
      </c>
      <c r="D34" s="5"/>
      <c r="F34" s="11">
        <v>0</v>
      </c>
      <c r="J34" s="20">
        <v>12</v>
      </c>
      <c r="K34" s="20"/>
      <c r="L34" s="25"/>
      <c r="M34" s="33">
        <f t="shared" si="1"/>
        <v>0</v>
      </c>
    </row>
    <row r="35" spans="1:13" ht="12.75">
      <c r="A35" s="4" t="s">
        <v>21</v>
      </c>
      <c r="B35" s="10"/>
      <c r="C35" s="10"/>
      <c r="F35" s="32">
        <f>SUM(F29:F34)</f>
        <v>17046.657</v>
      </c>
      <c r="J35" s="20"/>
      <c r="K35" s="30" t="s">
        <v>63</v>
      </c>
      <c r="L35" s="28">
        <f>SUM(L23:L34)</f>
        <v>94.83000000000001</v>
      </c>
      <c r="M35" s="34">
        <f>SUM(M23:M34)</f>
        <v>14982.8450787</v>
      </c>
    </row>
    <row r="36" spans="1:11" ht="12.75">
      <c r="A36" s="4" t="s">
        <v>75</v>
      </c>
      <c r="K36" s="1" t="s">
        <v>67</v>
      </c>
    </row>
    <row r="37" spans="1:13" ht="12.75">
      <c r="A37" t="s">
        <v>76</v>
      </c>
      <c r="B37" s="10">
        <v>1</v>
      </c>
      <c r="D37" s="5">
        <v>10965</v>
      </c>
      <c r="F37" s="5">
        <f>B37*D37</f>
        <v>10965</v>
      </c>
      <c r="J37" s="22" t="s">
        <v>40</v>
      </c>
      <c r="K37" s="22"/>
      <c r="L37" s="22" t="s">
        <v>68</v>
      </c>
      <c r="M37" s="22" t="s">
        <v>46</v>
      </c>
    </row>
    <row r="38" spans="1:13" ht="12.75">
      <c r="A38" s="51" t="s">
        <v>97</v>
      </c>
      <c r="B38" s="54"/>
      <c r="C38" s="51"/>
      <c r="D38" s="52"/>
      <c r="E38" s="51"/>
      <c r="F38" s="52">
        <v>0</v>
      </c>
      <c r="J38" s="23" t="s">
        <v>41</v>
      </c>
      <c r="K38" s="23" t="s">
        <v>42</v>
      </c>
      <c r="L38" s="23"/>
      <c r="M38" s="23" t="s">
        <v>69</v>
      </c>
    </row>
    <row r="39" spans="1:13" ht="12.75">
      <c r="A39" s="1" t="s">
        <v>77</v>
      </c>
      <c r="F39" s="8">
        <f>SUM(F37+F38)</f>
        <v>10965</v>
      </c>
      <c r="J39" s="20">
        <v>1</v>
      </c>
      <c r="K39" s="20" t="s">
        <v>105</v>
      </c>
      <c r="L39" s="25" t="s">
        <v>106</v>
      </c>
      <c r="M39" s="25">
        <v>797.12</v>
      </c>
    </row>
    <row r="40" spans="1:13" ht="12.75">
      <c r="A40" s="4" t="s">
        <v>22</v>
      </c>
      <c r="B40" s="4"/>
      <c r="J40" s="20">
        <v>2</v>
      </c>
      <c r="K40" s="20" t="s">
        <v>107</v>
      </c>
      <c r="L40" s="25" t="s">
        <v>108</v>
      </c>
      <c r="M40" s="25">
        <v>98.68</v>
      </c>
    </row>
    <row r="41" spans="1:13" ht="12.75">
      <c r="A41" t="s">
        <v>23</v>
      </c>
      <c r="C41">
        <v>326784</v>
      </c>
      <c r="D41">
        <v>219171.6</v>
      </c>
      <c r="E41">
        <v>3158.1</v>
      </c>
      <c r="F41" s="35">
        <f>C41/D41*E41</f>
        <v>4708.714771439365</v>
      </c>
      <c r="J41" s="20">
        <v>3</v>
      </c>
      <c r="K41" s="20" t="s">
        <v>109</v>
      </c>
      <c r="L41" s="25" t="s">
        <v>108</v>
      </c>
      <c r="M41" s="25">
        <v>240.8</v>
      </c>
    </row>
    <row r="42" spans="1:13" ht="12.75">
      <c r="A42" t="s">
        <v>24</v>
      </c>
      <c r="C42">
        <v>302275</v>
      </c>
      <c r="D42">
        <v>219171.6</v>
      </c>
      <c r="E42">
        <v>3158.1</v>
      </c>
      <c r="F42" s="35">
        <f>C42/D42*E42</f>
        <v>4355.558281729932</v>
      </c>
      <c r="J42" s="20">
        <v>4</v>
      </c>
      <c r="K42" s="20" t="s">
        <v>110</v>
      </c>
      <c r="L42" s="25" t="s">
        <v>111</v>
      </c>
      <c r="M42" s="25">
        <v>38.14</v>
      </c>
    </row>
    <row r="43" spans="1:13" ht="12.75">
      <c r="A43" t="s">
        <v>25</v>
      </c>
      <c r="F43" s="11">
        <f>M35</f>
        <v>14982.8450787</v>
      </c>
      <c r="J43" s="20">
        <v>5</v>
      </c>
      <c r="K43" s="20" t="s">
        <v>115</v>
      </c>
      <c r="L43" s="25" t="s">
        <v>116</v>
      </c>
      <c r="M43" s="25">
        <v>1048.21</v>
      </c>
    </row>
    <row r="44" spans="1:13" ht="12.75">
      <c r="A44" t="s">
        <v>83</v>
      </c>
      <c r="F44" s="5">
        <v>0</v>
      </c>
      <c r="J44" s="20">
        <v>6</v>
      </c>
      <c r="K44" s="20" t="s">
        <v>98</v>
      </c>
      <c r="L44" s="25" t="s">
        <v>99</v>
      </c>
      <c r="M44" s="25">
        <v>52.16</v>
      </c>
    </row>
    <row r="45" spans="1:13" ht="12.75">
      <c r="A45" t="s">
        <v>26</v>
      </c>
      <c r="F45" s="11">
        <f>M59</f>
        <v>2275.1099999999997</v>
      </c>
      <c r="J45" s="20">
        <v>7</v>
      </c>
      <c r="K45" s="20"/>
      <c r="L45" s="25"/>
      <c r="M45" s="25"/>
    </row>
    <row r="46" spans="1:13" ht="12.75">
      <c r="A46" t="s">
        <v>27</v>
      </c>
      <c r="F46" s="5"/>
      <c r="J46" s="20">
        <v>8</v>
      </c>
      <c r="K46" s="20"/>
      <c r="L46" s="25"/>
      <c r="M46" s="25"/>
    </row>
    <row r="47" spans="1:13" ht="12.75">
      <c r="A47" t="s">
        <v>28</v>
      </c>
      <c r="F47" s="5"/>
      <c r="J47" s="20">
        <v>9</v>
      </c>
      <c r="K47" s="20"/>
      <c r="L47" s="25"/>
      <c r="M47" s="25"/>
    </row>
    <row r="48" spans="2:13" ht="12.75">
      <c r="B48">
        <v>3158.1</v>
      </c>
      <c r="C48" t="s">
        <v>16</v>
      </c>
      <c r="D48" s="11">
        <v>0.75</v>
      </c>
      <c r="E48" t="s">
        <v>17</v>
      </c>
      <c r="F48" s="11">
        <f>B48*D48</f>
        <v>2368.575</v>
      </c>
      <c r="J48" s="20">
        <v>10</v>
      </c>
      <c r="K48" s="20"/>
      <c r="L48" s="25"/>
      <c r="M48" s="25"/>
    </row>
    <row r="49" spans="1:13" ht="12.75">
      <c r="A49" s="4" t="s">
        <v>29</v>
      </c>
      <c r="B49" s="10"/>
      <c r="C49" s="10"/>
      <c r="F49" s="32">
        <f>SUM(F41:F48)</f>
        <v>28690.8031318693</v>
      </c>
      <c r="J49" s="20">
        <v>11</v>
      </c>
      <c r="K49" s="20"/>
      <c r="L49" s="25"/>
      <c r="M49" s="25"/>
    </row>
    <row r="50" spans="1:13" ht="12.75">
      <c r="A50" s="4" t="s">
        <v>30</v>
      </c>
      <c r="J50" s="20">
        <v>12</v>
      </c>
      <c r="K50" s="20"/>
      <c r="L50" s="25"/>
      <c r="M50" s="25"/>
    </row>
    <row r="51" spans="1:13" ht="12.75">
      <c r="A51" t="s">
        <v>31</v>
      </c>
      <c r="B51">
        <v>3158.1</v>
      </c>
      <c r="C51" t="s">
        <v>72</v>
      </c>
      <c r="D51" s="5">
        <v>0.36</v>
      </c>
      <c r="E51" t="s">
        <v>17</v>
      </c>
      <c r="F51" s="11">
        <f>B51*D51</f>
        <v>1136.916</v>
      </c>
      <c r="J51" s="20">
        <v>13</v>
      </c>
      <c r="K51" s="20"/>
      <c r="L51" s="25"/>
      <c r="M51" s="25"/>
    </row>
    <row r="52" spans="1:13" ht="12.75">
      <c r="A52" t="s">
        <v>32</v>
      </c>
      <c r="J52" s="20">
        <v>14</v>
      </c>
      <c r="K52" s="20"/>
      <c r="L52" s="25"/>
      <c r="M52" s="25"/>
    </row>
    <row r="53" spans="1:13" ht="12.75">
      <c r="A53" s="7" t="s">
        <v>82</v>
      </c>
      <c r="J53" s="20">
        <v>15</v>
      </c>
      <c r="K53" s="20"/>
      <c r="L53" s="25"/>
      <c r="M53" s="25"/>
    </row>
    <row r="54" spans="2:13" ht="12.75">
      <c r="B54">
        <v>3158.1</v>
      </c>
      <c r="C54" t="s">
        <v>16</v>
      </c>
      <c r="D54" s="11">
        <v>1.6</v>
      </c>
      <c r="E54" t="s">
        <v>17</v>
      </c>
      <c r="F54" s="11">
        <f>B54*D54</f>
        <v>5052.96</v>
      </c>
      <c r="J54" s="20">
        <v>16</v>
      </c>
      <c r="K54" s="20"/>
      <c r="L54" s="25"/>
      <c r="M54" s="25"/>
    </row>
    <row r="55" spans="1:13" ht="12.75">
      <c r="A55" s="4" t="s">
        <v>33</v>
      </c>
      <c r="F55" s="32">
        <f>F51+F54</f>
        <v>6189.876</v>
      </c>
      <c r="J55" s="20">
        <v>17</v>
      </c>
      <c r="K55" s="20"/>
      <c r="L55" s="25"/>
      <c r="M55" s="25"/>
    </row>
    <row r="56" spans="1:13" ht="12.75">
      <c r="A56" s="4" t="s">
        <v>34</v>
      </c>
      <c r="J56" s="20">
        <v>18</v>
      </c>
      <c r="K56" s="20"/>
      <c r="L56" s="25"/>
      <c r="M56" s="25"/>
    </row>
    <row r="57" spans="1:13" ht="12.75">
      <c r="A57" s="7" t="s">
        <v>35</v>
      </c>
      <c r="B57" s="7"/>
      <c r="C57" s="7"/>
      <c r="D57" s="7"/>
      <c r="E57" s="7"/>
      <c r="F57" s="7"/>
      <c r="J57" s="20">
        <v>19</v>
      </c>
      <c r="K57" s="20"/>
      <c r="L57" s="25"/>
      <c r="M57" s="25"/>
    </row>
    <row r="58" spans="2:13" ht="12.75">
      <c r="B58">
        <v>3158.1</v>
      </c>
      <c r="C58" t="s">
        <v>16</v>
      </c>
      <c r="D58" s="11">
        <v>4.79</v>
      </c>
      <c r="E58" t="s">
        <v>17</v>
      </c>
      <c r="F58" s="11">
        <f>B58*D58</f>
        <v>15127.298999999999</v>
      </c>
      <c r="J58" s="20">
        <v>20</v>
      </c>
      <c r="K58" s="20"/>
      <c r="L58" s="25"/>
      <c r="M58" s="25"/>
    </row>
    <row r="59" spans="1:13" ht="12.75">
      <c r="A59" s="4" t="s">
        <v>36</v>
      </c>
      <c r="F59" s="32">
        <f>SUM(F58)</f>
        <v>15127.298999999999</v>
      </c>
      <c r="J59" s="20"/>
      <c r="K59" s="20"/>
      <c r="L59" s="31" t="s">
        <v>70</v>
      </c>
      <c r="M59" s="34">
        <f>SUM(M39:M58)</f>
        <v>2275.1099999999997</v>
      </c>
    </row>
    <row r="60" spans="1:13" ht="12.75">
      <c r="A60" s="50" t="s">
        <v>94</v>
      </c>
      <c r="B60" s="51"/>
      <c r="C60" s="51"/>
      <c r="D60" s="52">
        <v>0</v>
      </c>
      <c r="E60" s="51"/>
      <c r="F60" s="53">
        <f>D60*E7</f>
        <v>0</v>
      </c>
      <c r="J60" s="46"/>
      <c r="K60" s="46"/>
      <c r="L60" s="47"/>
      <c r="M60" s="48"/>
    </row>
    <row r="61" spans="1:6" ht="12.75">
      <c r="A61" s="1" t="s">
        <v>37</v>
      </c>
      <c r="B61" s="1"/>
      <c r="F61" s="32">
        <f>F27+F35+F39+F49+F55+F59+F60</f>
        <v>90498.7951318693</v>
      </c>
    </row>
    <row r="62" spans="1:6" ht="12.75">
      <c r="A62" s="1" t="s">
        <v>92</v>
      </c>
      <c r="B62" s="36"/>
      <c r="C62" s="36">
        <v>0.058</v>
      </c>
      <c r="D62" s="1"/>
      <c r="E62" s="1"/>
      <c r="F62" s="32">
        <f>F61*5.8%</f>
        <v>5248.930117648419</v>
      </c>
    </row>
    <row r="63" spans="1:6" ht="15">
      <c r="A63" s="12" t="s">
        <v>39</v>
      </c>
      <c r="B63" s="12"/>
      <c r="C63" s="12"/>
      <c r="D63" s="12"/>
      <c r="E63" s="12"/>
      <c r="F63" s="42">
        <f>F61+F62</f>
        <v>95747.72524951771</v>
      </c>
    </row>
    <row r="64" spans="2:6" ht="12.75">
      <c r="B64" s="37" t="s">
        <v>78</v>
      </c>
      <c r="C64" s="38" t="s">
        <v>79</v>
      </c>
      <c r="D64" s="22" t="s">
        <v>80</v>
      </c>
      <c r="E64" s="22" t="s">
        <v>81</v>
      </c>
      <c r="F64" s="41" t="s">
        <v>100</v>
      </c>
    </row>
    <row r="65" spans="1:8" ht="12.75">
      <c r="A65" s="13"/>
      <c r="B65" s="39">
        <v>41760</v>
      </c>
      <c r="C65" s="40">
        <v>103708</v>
      </c>
      <c r="D65" s="44">
        <f>F20</f>
        <v>96108.54000000001</v>
      </c>
      <c r="E65" s="44">
        <f>F63</f>
        <v>95747.72524951771</v>
      </c>
      <c r="F65" s="45">
        <f>C65+D65-E65</f>
        <v>104068.8147504823</v>
      </c>
      <c r="G65" s="7"/>
      <c r="H65" s="7"/>
    </row>
    <row r="81" ht="12.75"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2014-02-24T05:42:14Z</cp:lastPrinted>
  <dcterms:created xsi:type="dcterms:W3CDTF">2008-08-18T07:30:19Z</dcterms:created>
  <dcterms:modified xsi:type="dcterms:W3CDTF">2014-08-21T16:39:56Z</dcterms:modified>
  <cp:category/>
  <cp:version/>
  <cp:contentType/>
  <cp:contentStatus/>
</cp:coreProperties>
</file>