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<sst xmlns="http://schemas.openxmlformats.org/spreadsheetml/2006/main" count="134" uniqueCount="110">
  <si>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</si>
  <si>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</si>
  <si>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</si>
  <si>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</si>
  <si>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</si>
  <si>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</si>
  <si>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</si>
  <si>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</si>
  <si>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</si>
  <si>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</si>
  <si>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</si>
  <si>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</si>
  <si>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</si>
  <si>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</si>
  <si>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</si>
  <si>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</si>
  <si>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</si>
  <si>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</si>
  <si>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</si>
  <si>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</si>
  <si>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</si>
  <si>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</si>
  <si>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</si>
  <si>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</si>
  <si>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</si>
  <si>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</si>
  <si>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</si>
  <si>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</si>
  <si>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</si>
  <si>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</si>
  <si>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</si>
  <si>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</si>
  <si>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</si>
  <si>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</si>
  <si>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</si>
  <si>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</si>
  <si>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</si>
  <si>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</si>
  <si>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</si>
  <si>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</si>
  <si>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</si>
  <si>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</si>
  <si>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</si>
  <si>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</si>
  <si>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</si>
  <si>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</si>
  <si>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</si>
  <si>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</si>
  <si>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</si>
  <si>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</si>
  <si>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</si>
  <si>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</si>
  <si>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</si>
  <si>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</si>
  <si>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</si>
  <si>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</si>
  <si>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</si>
  <si>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</si>
  <si>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</si>
  <si>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</si>
  <si>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</si>
  <si>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</si>
  <si>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</si>
  <si>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</si>
  <si>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</si>
  <si>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</si>
  <si>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</si>
  <si>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</si>
  <si>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</si>
  <si>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</si>
  <si>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</si>
  <si>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</si>
  <si>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8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</si>
  <si>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</si>
  <si>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</si>
  <si>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</si>
  <si>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</si>
  <si>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</si>
  <si>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</si>
  <si>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</si>
  <si>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0,4 ставки</t>
  </si>
  <si>
    <t>0,2 ставки</t>
  </si>
  <si>
    <t xml:space="preserve">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</si>
  <si>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</si>
  <si>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</si>
  <si>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</si>
  <si>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</si>
  <si>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</si>
  <si>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</si>
  <si>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1.2 Арендаторы (интер-телеком, ростелеком)</t>
  </si>
  <si>
    <t>2) Дератизация</t>
  </si>
  <si>
    <t xml:space="preserve">                         Старший по дому ___________________________</t>
  </si>
  <si>
    <t>ост.на 01.01</t>
  </si>
  <si>
    <t>декабрь</t>
  </si>
  <si>
    <t xml:space="preserve">                    за   декабрь   2014 г.</t>
  </si>
  <si>
    <t>3.  Материалы</t>
  </si>
  <si>
    <t>Прочистка канализации п-д1,2</t>
  </si>
  <si>
    <t>Ремонт воздушника со сваркой</t>
  </si>
  <si>
    <t>Электроды</t>
  </si>
  <si>
    <t>1кг</t>
  </si>
  <si>
    <t>Вышка для уст-ки елки</t>
  </si>
  <si>
    <t>Смена замка (1шт) т.п.</t>
  </si>
  <si>
    <t>Замок</t>
  </si>
  <si>
    <t>1шт</t>
  </si>
  <si>
    <t>Смена ламп (2шт)</t>
  </si>
  <si>
    <t>Лампа</t>
  </si>
  <si>
    <t>2шт</t>
  </si>
  <si>
    <t>Смена эл.провода (1,5мп) кв.29</t>
  </si>
  <si>
    <t>Эл.провод</t>
  </si>
  <si>
    <t>1,5мп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</si>
</sst>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6" fillId="0" borderId="16" xfId="0" applyFont="1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M43" sqref="M4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94</v>
      </c>
    </row>
    <row r="3" spans="2:13" ht="12.75">
      <c r="B3" s="1" t="s">
        <v>82</v>
      </c>
      <c r="C3" s="8" t="s">
        <v>93</v>
      </c>
      <c r="D3" s="8" t="s">
        <v>88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86</v>
      </c>
      <c r="L6" s="25">
        <v>0</v>
      </c>
      <c r="M6" s="49">
        <f>L6*114.3*1.202</f>
        <v>0</v>
      </c>
    </row>
    <row r="7" spans="1:13" ht="12.75">
      <c r="A7" t="s">
        <v>2</v>
      </c>
      <c r="E7">
        <v>2042.8</v>
      </c>
      <c r="F7" t="s">
        <v>71</v>
      </c>
      <c r="J7" s="14">
        <v>2</v>
      </c>
      <c r="K7" s="14" t="s">
        <v>47</v>
      </c>
      <c r="L7" s="14"/>
      <c r="M7" s="49">
        <f aca="true" t="shared" si="0" ref="M7:M18">L7*114.3*1.202</f>
        <v>0</v>
      </c>
    </row>
    <row r="8" spans="1:13" ht="12.75">
      <c r="A8" t="s">
        <v>3</v>
      </c>
      <c r="E8">
        <v>640</v>
      </c>
      <c r="F8" t="s">
        <v>71</v>
      </c>
      <c r="J8" s="15"/>
      <c r="K8" s="15" t="s">
        <v>48</v>
      </c>
      <c r="L8" s="21">
        <v>3.51</v>
      </c>
      <c r="M8" s="49">
        <f t="shared" si="0"/>
        <v>482.23398599999996</v>
      </c>
    </row>
    <row r="9" spans="1:13" ht="12.75">
      <c r="A9" t="s">
        <v>4</v>
      </c>
      <c r="J9" s="16"/>
      <c r="K9" s="16" t="s">
        <v>49</v>
      </c>
      <c r="L9" s="23">
        <v>0</v>
      </c>
      <c r="M9" s="49">
        <f t="shared" si="0"/>
        <v>0</v>
      </c>
    </row>
    <row r="10" spans="1:13" ht="12.75">
      <c r="A10" t="s">
        <v>5</v>
      </c>
      <c r="E10">
        <v>220</v>
      </c>
      <c r="F10" t="s">
        <v>71</v>
      </c>
      <c r="J10" s="15">
        <v>3</v>
      </c>
      <c r="K10" s="24" t="s">
        <v>50</v>
      </c>
      <c r="L10" s="21"/>
      <c r="M10" s="49">
        <f t="shared" si="0"/>
        <v>0</v>
      </c>
    </row>
    <row r="11" spans="1:13" ht="12.75">
      <c r="A11" t="s">
        <v>6</v>
      </c>
      <c r="E11">
        <v>2354</v>
      </c>
      <c r="F11" t="s">
        <v>71</v>
      </c>
      <c r="J11" s="16"/>
      <c r="K11" s="18" t="s">
        <v>53</v>
      </c>
      <c r="L11" s="23">
        <v>0</v>
      </c>
      <c r="M11" s="49">
        <f t="shared" si="0"/>
        <v>0</v>
      </c>
    </row>
    <row r="12" spans="1:13" ht="12.75">
      <c r="A12" t="s">
        <v>7</v>
      </c>
      <c r="E12">
        <v>136</v>
      </c>
      <c r="F12" t="s">
        <v>71</v>
      </c>
      <c r="J12" s="14">
        <v>4</v>
      </c>
      <c r="K12" s="17" t="s">
        <v>51</v>
      </c>
      <c r="L12" s="22"/>
      <c r="M12" s="49">
        <f t="shared" si="0"/>
        <v>0</v>
      </c>
    </row>
    <row r="13" spans="10:13" ht="12.75">
      <c r="J13" s="16"/>
      <c r="K13" s="18" t="s">
        <v>52</v>
      </c>
      <c r="L13" s="23">
        <v>3</v>
      </c>
      <c r="M13" s="49">
        <f t="shared" si="0"/>
        <v>412.16579999999993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55</v>
      </c>
      <c r="L15" s="22"/>
      <c r="M15" s="49">
        <f t="shared" si="0"/>
        <v>0</v>
      </c>
    </row>
    <row r="16" spans="1:13" ht="12.75">
      <c r="A16" s="2" t="s">
        <v>9</v>
      </c>
      <c r="F16" s="11">
        <v>23033.7</v>
      </c>
      <c r="J16" s="15" t="s">
        <v>56</v>
      </c>
      <c r="K16" s="26" t="s">
        <v>57</v>
      </c>
      <c r="L16" s="21">
        <v>0</v>
      </c>
      <c r="M16" s="49">
        <f t="shared" si="0"/>
        <v>0</v>
      </c>
    </row>
    <row r="17" spans="1:13" ht="12.75">
      <c r="A17" t="s">
        <v>10</v>
      </c>
      <c r="F17" s="5">
        <v>26343.08</v>
      </c>
      <c r="J17" s="15" t="s">
        <v>58</v>
      </c>
      <c r="K17" s="26" t="s">
        <v>59</v>
      </c>
      <c r="L17" s="21">
        <v>3.62</v>
      </c>
      <c r="M17" s="49">
        <f t="shared" si="0"/>
        <v>497.34673200000003</v>
      </c>
    </row>
    <row r="18" spans="2:13" ht="12.75">
      <c r="B18" t="s">
        <v>11</v>
      </c>
      <c r="F18" s="9">
        <f>F17/F16</f>
        <v>1.1436755710111706</v>
      </c>
      <c r="J18" s="16" t="s">
        <v>60</v>
      </c>
      <c r="K18" s="18" t="s">
        <v>61</v>
      </c>
      <c r="L18" s="23">
        <v>0</v>
      </c>
      <c r="M18" s="49">
        <f t="shared" si="0"/>
        <v>0</v>
      </c>
    </row>
    <row r="19" spans="1:13" ht="12.75">
      <c r="A19" t="s">
        <v>89</v>
      </c>
      <c r="F19" s="11">
        <v>600</v>
      </c>
      <c r="J19" s="20"/>
      <c r="K19" s="27" t="s">
        <v>62</v>
      </c>
      <c r="L19" s="28">
        <f>SUM(L6:L18)</f>
        <v>10.129999999999999</v>
      </c>
      <c r="M19" s="34">
        <f>SUM(M6:M18)</f>
        <v>1391.746518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26943.08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 t="s">
        <v>96</v>
      </c>
      <c r="L23" s="25">
        <v>9.66</v>
      </c>
      <c r="M23" s="33">
        <f aca="true" t="shared" si="1" ref="M23:M28">L23*114.3*1.202*1.15</f>
        <v>1526.2499573999996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97</v>
      </c>
      <c r="L24" s="25">
        <v>2.12</v>
      </c>
      <c r="M24" s="33">
        <f t="shared" si="1"/>
        <v>334.9534067999999</v>
      </c>
    </row>
    <row r="25" spans="1:13" ht="12.75">
      <c r="A25" t="s">
        <v>15</v>
      </c>
      <c r="D25" t="s">
        <v>80</v>
      </c>
      <c r="F25" s="11">
        <v>2312.65</v>
      </c>
      <c r="J25" s="20">
        <v>3</v>
      </c>
      <c r="K25" s="20" t="s">
        <v>101</v>
      </c>
      <c r="L25" s="25">
        <v>1.07</v>
      </c>
      <c r="M25" s="33">
        <f t="shared" si="1"/>
        <v>169.05667229999997</v>
      </c>
    </row>
    <row r="26" spans="1:13" ht="12.75">
      <c r="A26" s="6" t="s">
        <v>18</v>
      </c>
      <c r="D26" t="s">
        <v>81</v>
      </c>
      <c r="F26" s="5">
        <v>956.79</v>
      </c>
      <c r="J26" s="20">
        <v>4</v>
      </c>
      <c r="K26" s="20" t="s">
        <v>104</v>
      </c>
      <c r="L26" s="25">
        <v>0.14</v>
      </c>
      <c r="M26" s="33">
        <f t="shared" si="1"/>
        <v>22.1195646</v>
      </c>
    </row>
    <row r="27" spans="1:13" ht="12.75">
      <c r="A27" s="6" t="s">
        <v>95</v>
      </c>
      <c r="F27" s="5">
        <v>776.27</v>
      </c>
      <c r="J27" s="20">
        <v>5</v>
      </c>
      <c r="K27" s="20" t="s">
        <v>107</v>
      </c>
      <c r="L27" s="25">
        <v>0.29</v>
      </c>
      <c r="M27" s="33">
        <f t="shared" si="1"/>
        <v>45.81909809999999</v>
      </c>
    </row>
    <row r="28" spans="1:13" ht="12.75">
      <c r="A28" s="4" t="s">
        <v>37</v>
      </c>
      <c r="F28" s="32">
        <f>F25+F26+F27</f>
        <v>4045.71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>L29*114.3*1.202*1.15</f>
        <v>0</v>
      </c>
    </row>
    <row r="30" spans="1:13" ht="12.75">
      <c r="A30" t="s">
        <v>83</v>
      </c>
      <c r="D30" s="5">
        <v>1.16</v>
      </c>
      <c r="E30" t="s">
        <v>17</v>
      </c>
      <c r="F30" s="11">
        <f>E7*D30</f>
        <v>2369.6479999999997</v>
      </c>
      <c r="J30" s="20">
        <v>9</v>
      </c>
      <c r="K30" s="20"/>
      <c r="L30" s="25"/>
      <c r="M30" s="33">
        <f>L30*114.3*1.202*1.15</f>
        <v>0</v>
      </c>
    </row>
    <row r="31" spans="1:13" ht="12.75">
      <c r="A31" t="s">
        <v>90</v>
      </c>
      <c r="B31">
        <v>640</v>
      </c>
      <c r="C31" t="s">
        <v>16</v>
      </c>
      <c r="D31" s="5">
        <v>0.5</v>
      </c>
      <c r="E31" t="s">
        <v>17</v>
      </c>
      <c r="F31" s="5">
        <f>B31*D31</f>
        <v>320</v>
      </c>
      <c r="J31" s="20">
        <v>10</v>
      </c>
      <c r="K31" s="20"/>
      <c r="L31" s="25"/>
      <c r="M31" s="33">
        <f>L31*114.3*1.202*1.15</f>
        <v>0</v>
      </c>
    </row>
    <row r="32" spans="1:13" ht="12.75">
      <c r="A32" s="4" t="s">
        <v>20</v>
      </c>
      <c r="B32" s="10"/>
      <c r="C32" s="10"/>
      <c r="F32" s="32">
        <f>SUM(F30:F31)</f>
        <v>2689.6479999999997</v>
      </c>
      <c r="J32" s="20">
        <v>11</v>
      </c>
      <c r="K32" s="20"/>
      <c r="L32" s="25"/>
      <c r="M32" s="33">
        <f>L32*114.3*1.202*1.15</f>
        <v>0</v>
      </c>
    </row>
    <row r="33" spans="1:13" ht="12.75">
      <c r="A33" s="4" t="s">
        <v>21</v>
      </c>
      <c r="B33" s="4"/>
      <c r="J33" s="20">
        <v>12</v>
      </c>
      <c r="K33" s="20"/>
      <c r="L33" s="25"/>
      <c r="M33" s="33">
        <f>L33*114.3*1.202*1.15</f>
        <v>0</v>
      </c>
    </row>
    <row r="34" spans="1:13" ht="12.75">
      <c r="A34" t="s">
        <v>22</v>
      </c>
      <c r="C34">
        <v>167335</v>
      </c>
      <c r="D34">
        <v>219171.6</v>
      </c>
      <c r="E34">
        <v>2042.8</v>
      </c>
      <c r="F34" s="35">
        <f>C34/D34*E34</f>
        <v>1559.6543439022207</v>
      </c>
      <c r="J34" s="20"/>
      <c r="K34" s="30" t="s">
        <v>62</v>
      </c>
      <c r="L34" s="28">
        <f>SUM(L23:L33)</f>
        <v>13.280000000000001</v>
      </c>
      <c r="M34" s="34">
        <f>SUM(M23:M33)</f>
        <v>2098.1986991999993</v>
      </c>
    </row>
    <row r="35" spans="1:11" ht="12.75">
      <c r="A35" t="s">
        <v>23</v>
      </c>
      <c r="C35">
        <v>149195</v>
      </c>
      <c r="D35">
        <v>219171.6</v>
      </c>
      <c r="E35">
        <v>2042.8</v>
      </c>
      <c r="F35" s="35">
        <f>C35/D35*E35</f>
        <v>1390.5795550153396</v>
      </c>
      <c r="K35" s="1" t="s">
        <v>66</v>
      </c>
    </row>
    <row r="36" spans="1:13" ht="12.75">
      <c r="A36" t="s">
        <v>24</v>
      </c>
      <c r="F36" s="11">
        <f>M34</f>
        <v>2098.1986991999993</v>
      </c>
      <c r="J36" s="22" t="s">
        <v>39</v>
      </c>
      <c r="K36" s="22"/>
      <c r="L36" s="22" t="s">
        <v>67</v>
      </c>
      <c r="M36" s="22" t="s">
        <v>45</v>
      </c>
    </row>
    <row r="37" spans="1:13" ht="12.75">
      <c r="A37" t="s">
        <v>79</v>
      </c>
      <c r="F37" s="5">
        <v>0</v>
      </c>
      <c r="J37" s="23" t="s">
        <v>40</v>
      </c>
      <c r="K37" s="23" t="s">
        <v>41</v>
      </c>
      <c r="L37" s="23"/>
      <c r="M37" s="23" t="s">
        <v>68</v>
      </c>
    </row>
    <row r="38" spans="1:13" ht="12.75">
      <c r="A38" t="s">
        <v>25</v>
      </c>
      <c r="F38" s="11">
        <f>M52</f>
        <v>420.08</v>
      </c>
      <c r="J38" s="20">
        <v>1</v>
      </c>
      <c r="K38" s="20" t="s">
        <v>98</v>
      </c>
      <c r="L38" s="25" t="s">
        <v>99</v>
      </c>
      <c r="M38" s="25">
        <v>65</v>
      </c>
    </row>
    <row r="39" spans="1:13" ht="12.75">
      <c r="A39" t="s">
        <v>26</v>
      </c>
      <c r="J39" s="20">
        <v>2</v>
      </c>
      <c r="K39" s="20" t="s">
        <v>100</v>
      </c>
      <c r="L39" s="25"/>
      <c r="M39" s="25">
        <v>185</v>
      </c>
    </row>
    <row r="40" spans="1:13" ht="12.75">
      <c r="A40" t="s">
        <v>27</v>
      </c>
      <c r="J40" s="20">
        <v>3</v>
      </c>
      <c r="K40" s="20" t="s">
        <v>102</v>
      </c>
      <c r="L40" s="25" t="s">
        <v>103</v>
      </c>
      <c r="M40" s="25">
        <v>132</v>
      </c>
    </row>
    <row r="41" spans="1:13" ht="12.75">
      <c r="A41" s="45"/>
      <c r="B41" s="45">
        <v>2042.8</v>
      </c>
      <c r="C41" s="45" t="s">
        <v>16</v>
      </c>
      <c r="D41" s="46">
        <v>0.55</v>
      </c>
      <c r="E41" s="45" t="s">
        <v>17</v>
      </c>
      <c r="F41" s="46">
        <f>B41*D41</f>
        <v>1123.54</v>
      </c>
      <c r="J41" s="20">
        <v>4</v>
      </c>
      <c r="K41" s="20" t="s">
        <v>105</v>
      </c>
      <c r="L41" s="25" t="s">
        <v>106</v>
      </c>
      <c r="M41" s="25">
        <v>15.28</v>
      </c>
    </row>
    <row r="42" spans="1:13" ht="12.75">
      <c r="A42" s="26" t="s">
        <v>84</v>
      </c>
      <c r="B42" s="26"/>
      <c r="C42" s="26"/>
      <c r="D42" s="47"/>
      <c r="E42" s="26"/>
      <c r="F42" s="47">
        <v>0</v>
      </c>
      <c r="J42" s="20">
        <v>5</v>
      </c>
      <c r="K42" s="20" t="s">
        <v>108</v>
      </c>
      <c r="L42" s="25" t="s">
        <v>109</v>
      </c>
      <c r="M42" s="25">
        <v>22.8</v>
      </c>
    </row>
    <row r="43" spans="1:13" ht="12.75">
      <c r="A43" s="4" t="s">
        <v>28</v>
      </c>
      <c r="B43" s="10"/>
      <c r="C43" s="10"/>
      <c r="F43" s="32">
        <f>SUM(F34:F42)</f>
        <v>6592.05259811756</v>
      </c>
      <c r="J43" s="20">
        <v>6</v>
      </c>
      <c r="K43" s="48"/>
      <c r="L43" s="25"/>
      <c r="M43" s="25"/>
    </row>
    <row r="44" spans="1:13" ht="12.75">
      <c r="A44" s="4" t="s">
        <v>29</v>
      </c>
      <c r="J44" s="20">
        <v>7</v>
      </c>
      <c r="K44" s="20"/>
      <c r="L44" s="25"/>
      <c r="M44" s="25"/>
    </row>
    <row r="45" spans="1:13" ht="12.75">
      <c r="A45" t="s">
        <v>30</v>
      </c>
      <c r="B45">
        <v>2042.8</v>
      </c>
      <c r="C45" t="s">
        <v>71</v>
      </c>
      <c r="D45" s="5">
        <v>0.26</v>
      </c>
      <c r="E45" t="s">
        <v>17</v>
      </c>
      <c r="F45" s="11">
        <f>B45*D45</f>
        <v>531.128</v>
      </c>
      <c r="J45" s="20">
        <v>8</v>
      </c>
      <c r="K45" s="20"/>
      <c r="L45" s="25"/>
      <c r="M45" s="25"/>
    </row>
    <row r="46" spans="1:13" ht="12.75">
      <c r="A46" t="s">
        <v>31</v>
      </c>
      <c r="J46" s="20">
        <v>9</v>
      </c>
      <c r="K46" s="20"/>
      <c r="L46" s="25"/>
      <c r="M46" s="25"/>
    </row>
    <row r="47" spans="1:13" ht="12.75">
      <c r="A47" s="7" t="s">
        <v>78</v>
      </c>
      <c r="J47" s="20">
        <v>10</v>
      </c>
      <c r="K47" s="20"/>
      <c r="L47" s="25"/>
      <c r="M47" s="25"/>
    </row>
    <row r="48" spans="2:13" ht="12.75">
      <c r="B48">
        <v>2042.8</v>
      </c>
      <c r="C48" t="s">
        <v>16</v>
      </c>
      <c r="D48" s="11">
        <v>0.88</v>
      </c>
      <c r="E48" t="s">
        <v>17</v>
      </c>
      <c r="F48" s="11">
        <f>B48*D48</f>
        <v>1797.664</v>
      </c>
      <c r="J48" s="20">
        <v>11</v>
      </c>
      <c r="K48" s="20"/>
      <c r="L48" s="25"/>
      <c r="M48" s="25"/>
    </row>
    <row r="49" spans="1:13" ht="12.75">
      <c r="A49" s="4" t="s">
        <v>32</v>
      </c>
      <c r="F49" s="32">
        <f>F45+F48</f>
        <v>2328.792</v>
      </c>
      <c r="J49" s="20">
        <v>12</v>
      </c>
      <c r="K49" s="20"/>
      <c r="L49" s="25"/>
      <c r="M49" s="25"/>
    </row>
    <row r="50" spans="1:13" ht="12.75">
      <c r="A50" s="4" t="s">
        <v>33</v>
      </c>
      <c r="J50" s="20">
        <v>13</v>
      </c>
      <c r="K50" s="20"/>
      <c r="L50" s="25"/>
      <c r="M50" s="25"/>
    </row>
    <row r="51" spans="1:13" ht="12.75">
      <c r="A51" s="7" t="s">
        <v>34</v>
      </c>
      <c r="B51" s="7"/>
      <c r="C51" s="7"/>
      <c r="D51" s="7"/>
      <c r="E51" s="7"/>
      <c r="F51" s="7"/>
      <c r="J51" s="20">
        <v>14</v>
      </c>
      <c r="K51" s="20"/>
      <c r="L51" s="25"/>
      <c r="M51" s="25"/>
    </row>
    <row r="52" spans="2:13" ht="12.75">
      <c r="B52">
        <v>2042.8</v>
      </c>
      <c r="C52" t="s">
        <v>16</v>
      </c>
      <c r="D52" s="11">
        <v>2.63</v>
      </c>
      <c r="E52" t="s">
        <v>17</v>
      </c>
      <c r="F52" s="11">
        <f>B52*D52</f>
        <v>5372.563999999999</v>
      </c>
      <c r="J52" s="20"/>
      <c r="K52" s="20"/>
      <c r="L52" s="31" t="s">
        <v>69</v>
      </c>
      <c r="M52" s="34">
        <f>SUM(M38:M51)</f>
        <v>420.08</v>
      </c>
    </row>
    <row r="53" spans="1:6" ht="12.75">
      <c r="A53" s="4" t="s">
        <v>35</v>
      </c>
      <c r="F53" s="8">
        <f>SUM(F52)</f>
        <v>5372.563999999999</v>
      </c>
    </row>
    <row r="54" spans="1:6" ht="12.75">
      <c r="A54" s="50" t="s">
        <v>87</v>
      </c>
      <c r="B54" s="45"/>
      <c r="C54" s="45"/>
      <c r="D54" s="51">
        <v>2.51</v>
      </c>
      <c r="E54" s="45"/>
      <c r="F54" s="52">
        <f>D54*E7</f>
        <v>5127.428</v>
      </c>
    </row>
    <row r="55" spans="1:6" ht="12.75">
      <c r="A55" s="1" t="s">
        <v>36</v>
      </c>
      <c r="B55" s="1"/>
      <c r="F55" s="32">
        <f>F28+F32+F43+F49+F53+F54</f>
        <v>26156.19459811756</v>
      </c>
    </row>
    <row r="56" spans="1:8" ht="12.75">
      <c r="A56" s="1" t="s">
        <v>85</v>
      </c>
      <c r="B56" s="36"/>
      <c r="C56" s="36">
        <v>0.058</v>
      </c>
      <c r="D56" s="1"/>
      <c r="E56" s="1"/>
      <c r="F56" s="32">
        <f>F55*5.8%</f>
        <v>1517.0592866908185</v>
      </c>
      <c r="G56" s="7"/>
      <c r="H56" s="7"/>
    </row>
    <row r="57" spans="1:8" ht="15">
      <c r="A57" s="12" t="s">
        <v>38</v>
      </c>
      <c r="B57" s="12"/>
      <c r="C57" s="12"/>
      <c r="D57" s="12"/>
      <c r="E57" s="12"/>
      <c r="F57" s="37">
        <f>F55+F56</f>
        <v>27673.25388480838</v>
      </c>
      <c r="G57" s="7"/>
      <c r="H57" s="7"/>
    </row>
    <row r="58" spans="2:6" ht="12.75">
      <c r="B58" s="38" t="s">
        <v>74</v>
      </c>
      <c r="C58" s="39" t="s">
        <v>75</v>
      </c>
      <c r="D58" s="22" t="s">
        <v>76</v>
      </c>
      <c r="E58" s="22" t="s">
        <v>77</v>
      </c>
      <c r="F58" s="42" t="s">
        <v>92</v>
      </c>
    </row>
    <row r="59" spans="1:6" ht="12.75">
      <c r="A59" s="13"/>
      <c r="B59" s="40">
        <v>42339</v>
      </c>
      <c r="C59" s="41">
        <v>-240686</v>
      </c>
      <c r="D59" s="43">
        <f>F20</f>
        <v>26943.08</v>
      </c>
      <c r="E59" s="43">
        <f>F57</f>
        <v>27673.25388480838</v>
      </c>
      <c r="F59" s="44">
        <f>C59+D59-E59</f>
        <v>-241416.17388480838</v>
      </c>
    </row>
    <row r="62" ht="12.75">
      <c r="A62" t="s">
        <v>91</v>
      </c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2014-02-24T07:48:26Z</cp:lastPrinted>
  <dcterms:created xsi:type="dcterms:W3CDTF">2008-08-18T07:30:19Z</dcterms:created>
  <dcterms:modified xsi:type="dcterms:W3CDTF">2015-02-28T12:41:41Z</dcterms:modified>
  <cp:category/>
  <cp:version/>
  <cp:contentType/>
  <cp:contentStatus/>
</cp:coreProperties>
</file>