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<sst xmlns="http://schemas.openxmlformats.org/spreadsheetml/2006/main" count="130" uniqueCount="107">
  <si>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</si>
  <si>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</si>
  <si>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</si>
  <si>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</si>
  <si>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</si>
  <si>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</si>
  <si>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</si>
  <si>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</si>
  <si>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</si>
  <si>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</si>
  <si>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</si>
  <si>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</si>
  <si>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</si>
  <si>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</si>
  <si>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</si>
  <si>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</si>
  <si>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</si>
  <si>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</si>
  <si>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</si>
  <si>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</si>
  <si>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</si>
  <si>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</si>
  <si>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</si>
  <si>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</si>
  <si>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</si>
  <si>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</si>
  <si>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</si>
  <si>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</si>
  <si>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</si>
  <si>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</si>
  <si>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</si>
  <si>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</si>
  <si>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</si>
  <si>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</si>
  <si>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</si>
  <si>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</si>
  <si>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</si>
  <si>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</si>
  <si>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</si>
  <si>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</si>
  <si>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</si>
  <si>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</si>
  <si>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</si>
  <si>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</si>
  <si>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</si>
  <si>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</si>
  <si>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</si>
  <si>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</si>
  <si>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</si>
  <si>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</si>
  <si>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</si>
  <si>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</si>
  <si>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</si>
  <si>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</si>
  <si>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</si>
  <si>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</si>
  <si>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</si>
  <si>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</si>
  <si>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</si>
  <si>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</si>
  <si>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</si>
  <si>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</si>
  <si>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</si>
  <si>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</si>
  <si>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</si>
  <si>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</si>
  <si>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</si>
  <si>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</si>
  <si>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</si>
  <si>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</si>
  <si>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</si>
  <si>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</si>
  <si>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</si>
  <si>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</si>
  <si>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</si>
  <si>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</si>
  <si>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</si>
  <si>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</si>
  <si>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</si>
  <si>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</si>
  <si>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</si>
  <si>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</si>
  <si>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</si>
  <si>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</si>
  <si>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</si>
  <si>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</si>
  <si>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</si>
  <si>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</si>
  <si>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</si>
  <si>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</si>
  <si>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</si>
  <si>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</si>
  <si>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Горгаз (техобслуживание и ремонт 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</si>
  <si>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</si>
  <si>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</si>
  <si>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</si>
  <si>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</si>
  <si>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2014 г.</t>
  </si>
  <si>
    <t>(спарк, ростелеком,,,,,)</t>
  </si>
  <si>
    <t>Лампа</t>
  </si>
  <si>
    <t>1шт</t>
  </si>
  <si>
    <t>ост.на 01.07</t>
  </si>
  <si>
    <t>май-июнь</t>
  </si>
  <si>
    <t xml:space="preserve">                    за  май-июнь  2014 г.</t>
  </si>
  <si>
    <t>Промывка, опрессовка системы отопления</t>
  </si>
  <si>
    <t>Демонтаж, монтаж эл.узла (1шт)</t>
  </si>
  <si>
    <t>Смена ламп (1шт) п-д3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</si>
</sst>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6" sqref="K26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103</v>
      </c>
    </row>
    <row r="3" spans="2:13" ht="12.75">
      <c r="B3" s="1" t="s">
        <v>85</v>
      </c>
      <c r="C3" s="8" t="s">
        <v>102</v>
      </c>
      <c r="D3" s="8" t="s">
        <v>97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95</v>
      </c>
      <c r="L6" s="25">
        <v>4</v>
      </c>
      <c r="M6" s="50">
        <f>L6*114.3*1.202</f>
        <v>549.5544</v>
      </c>
    </row>
    <row r="7" spans="1:13" ht="12.75">
      <c r="A7" t="s">
        <v>2</v>
      </c>
      <c r="E7">
        <v>2367.8</v>
      </c>
      <c r="F7" t="s">
        <v>71</v>
      </c>
      <c r="J7" s="14">
        <v>2</v>
      </c>
      <c r="K7" s="14" t="s">
        <v>47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744.6</v>
      </c>
      <c r="F8" t="s">
        <v>71</v>
      </c>
      <c r="J8" s="15"/>
      <c r="K8" s="15" t="s">
        <v>48</v>
      </c>
      <c r="L8" s="21">
        <v>4</v>
      </c>
      <c r="M8" s="50">
        <f t="shared" si="0"/>
        <v>549.5544</v>
      </c>
    </row>
    <row r="9" spans="1:13" ht="12.75">
      <c r="A9" t="s">
        <v>4</v>
      </c>
      <c r="J9" s="16"/>
      <c r="K9" s="16" t="s">
        <v>49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497</v>
      </c>
      <c r="F10" t="s">
        <v>71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3463</v>
      </c>
      <c r="F11" t="s">
        <v>71</v>
      </c>
      <c r="J11" s="16"/>
      <c r="K11" s="18" t="s">
        <v>53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298.3</v>
      </c>
      <c r="F12" t="s">
        <v>71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52</v>
      </c>
      <c r="L13" s="23">
        <v>6</v>
      </c>
      <c r="M13" s="50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55</v>
      </c>
      <c r="L15" s="22"/>
      <c r="M15" s="50">
        <f t="shared" si="0"/>
        <v>0</v>
      </c>
    </row>
    <row r="16" spans="1:13" ht="12.75">
      <c r="A16" s="2" t="s">
        <v>9</v>
      </c>
      <c r="F16" s="11">
        <v>55423.5</v>
      </c>
      <c r="J16" s="15" t="s">
        <v>56</v>
      </c>
      <c r="K16" s="26" t="s">
        <v>57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54651.75</v>
      </c>
      <c r="J17" s="15" t="s">
        <v>58</v>
      </c>
      <c r="K17" s="26" t="s">
        <v>59</v>
      </c>
      <c r="L17" s="21">
        <v>4</v>
      </c>
      <c r="M17" s="50">
        <f t="shared" si="0"/>
        <v>549.5544</v>
      </c>
    </row>
    <row r="18" spans="2:13" ht="12.75">
      <c r="B18" t="s">
        <v>11</v>
      </c>
      <c r="F18" s="9">
        <f>F17/F16</f>
        <v>0.9860754012287206</v>
      </c>
      <c r="J18" s="16" t="s">
        <v>60</v>
      </c>
      <c r="K18" s="18" t="s">
        <v>61</v>
      </c>
      <c r="L18" s="23">
        <v>5.77</v>
      </c>
      <c r="M18" s="50">
        <f t="shared" si="0"/>
        <v>792.732222</v>
      </c>
    </row>
    <row r="19" spans="1:13" ht="12.75">
      <c r="A19" t="s">
        <v>81</v>
      </c>
      <c r="B19" s="3" t="s">
        <v>98</v>
      </c>
      <c r="F19" s="11">
        <v>4247.92</v>
      </c>
      <c r="J19" s="20"/>
      <c r="K19" s="27" t="s">
        <v>62</v>
      </c>
      <c r="L19" s="28">
        <f>SUM(L6:L18)</f>
        <v>23.77</v>
      </c>
      <c r="M19" s="34">
        <f>SUM(M6:M18)</f>
        <v>3265.727022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58899.67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104</v>
      </c>
      <c r="L23" s="25">
        <v>120.45</v>
      </c>
      <c r="M23" s="33">
        <f>L23*114.3*1.202*1.15</f>
        <v>19030.725400499996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105</v>
      </c>
      <c r="L24" s="25">
        <v>3.12</v>
      </c>
      <c r="M24" s="33">
        <f aca="true" t="shared" si="1" ref="M24:M33">L24*114.3*1.202*1.15</f>
        <v>492.95029679999993</v>
      </c>
    </row>
    <row r="25" spans="1:13" ht="12.75">
      <c r="A25" t="s">
        <v>15</v>
      </c>
      <c r="D25" t="s">
        <v>82</v>
      </c>
      <c r="F25" s="11">
        <v>8094.26</v>
      </c>
      <c r="J25" s="20">
        <v>3</v>
      </c>
      <c r="K25" s="20" t="s">
        <v>106</v>
      </c>
      <c r="L25" s="25">
        <v>0.07</v>
      </c>
      <c r="M25" s="33">
        <f t="shared" si="1"/>
        <v>11.0597823</v>
      </c>
    </row>
    <row r="26" spans="1:13" ht="12.75">
      <c r="A26" s="6" t="s">
        <v>18</v>
      </c>
      <c r="D26" t="s">
        <v>83</v>
      </c>
      <c r="F26" s="5">
        <v>4783.96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12878.220000000001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2.17</v>
      </c>
      <c r="E30" t="s">
        <v>17</v>
      </c>
      <c r="F30" s="11">
        <f>E7*D30</f>
        <v>5138.126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698</v>
      </c>
      <c r="C32" t="s">
        <v>20</v>
      </c>
      <c r="D32" s="5">
        <v>3.31</v>
      </c>
      <c r="E32" t="s">
        <v>17</v>
      </c>
      <c r="F32" s="5">
        <v>2310.38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744.6</v>
      </c>
      <c r="C33" t="s">
        <v>16</v>
      </c>
      <c r="D33" s="5">
        <v>0.4</v>
      </c>
      <c r="E33" t="s">
        <v>17</v>
      </c>
      <c r="F33" s="11">
        <f>B33*D33</f>
        <v>297.84000000000003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62</v>
      </c>
      <c r="L34" s="28">
        <f>SUM(L23:L33)</f>
        <v>123.64</v>
      </c>
      <c r="M34" s="34">
        <f>SUM(M23:M33)</f>
        <v>19534.735479599996</v>
      </c>
    </row>
    <row r="35" spans="1:11" ht="12.75">
      <c r="A35" s="46"/>
      <c r="B35" s="46" t="s">
        <v>91</v>
      </c>
      <c r="C35" s="46"/>
      <c r="D35" s="48"/>
      <c r="E35" s="46"/>
      <c r="F35" s="47">
        <v>0</v>
      </c>
      <c r="K35" s="1" t="s">
        <v>66</v>
      </c>
    </row>
    <row r="36" spans="1:13" ht="12.75">
      <c r="A36" s="4" t="s">
        <v>21</v>
      </c>
      <c r="B36" s="4"/>
      <c r="C36" s="10"/>
      <c r="F36" s="32">
        <f>SUM(F30:F35)</f>
        <v>7746.3460000000005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s="4" t="s">
        <v>22</v>
      </c>
      <c r="B37" s="4"/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23</v>
      </c>
      <c r="C38">
        <v>326784</v>
      </c>
      <c r="D38">
        <v>219171.6</v>
      </c>
      <c r="E38">
        <v>2367.8</v>
      </c>
      <c r="F38" s="36">
        <f>C38/D38*E38</f>
        <v>3530.380556604962</v>
      </c>
      <c r="J38" s="20">
        <v>1</v>
      </c>
      <c r="K38" s="20" t="s">
        <v>99</v>
      </c>
      <c r="L38" s="25" t="s">
        <v>100</v>
      </c>
      <c r="M38" s="25">
        <v>7.64</v>
      </c>
    </row>
    <row r="39" spans="1:13" ht="12.75">
      <c r="A39" t="s">
        <v>24</v>
      </c>
      <c r="C39">
        <v>302275</v>
      </c>
      <c r="D39">
        <v>219171.6</v>
      </c>
      <c r="E39">
        <v>2367.8</v>
      </c>
      <c r="F39" s="36">
        <f>C39/D39*E39</f>
        <v>3265.599854178188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19534.735479599996</v>
      </c>
      <c r="J40" s="20">
        <v>3</v>
      </c>
      <c r="K40" s="20"/>
      <c r="L40" s="25"/>
      <c r="M40" s="25"/>
    </row>
    <row r="41" spans="1:13" ht="12.75">
      <c r="A41" t="s">
        <v>80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M56</f>
        <v>7.64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2367.8</v>
      </c>
      <c r="C45" t="s">
        <v>16</v>
      </c>
      <c r="D45" s="11">
        <v>0.75</v>
      </c>
      <c r="E45" t="s">
        <v>17</v>
      </c>
      <c r="F45" s="11">
        <f>B45*D45</f>
        <v>1775.8500000000001</v>
      </c>
      <c r="J45" s="20">
        <v>8</v>
      </c>
      <c r="K45" s="20"/>
      <c r="L45" s="25"/>
      <c r="M45" s="25"/>
    </row>
    <row r="46" spans="1:13" ht="12.75">
      <c r="A46" s="46" t="s">
        <v>92</v>
      </c>
      <c r="B46" s="46"/>
      <c r="C46" s="46"/>
      <c r="D46" s="47"/>
      <c r="E46" s="46"/>
      <c r="F46" s="47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28114.205890383142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2367.8</v>
      </c>
      <c r="C49" t="s">
        <v>71</v>
      </c>
      <c r="D49" s="45">
        <v>0.36</v>
      </c>
      <c r="E49" s="7"/>
      <c r="F49" s="11">
        <f>B49*D49</f>
        <v>852.408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79</v>
      </c>
      <c r="F51" s="5"/>
      <c r="J51" s="20">
        <v>14</v>
      </c>
      <c r="K51" s="20"/>
      <c r="L51" s="25"/>
      <c r="M51" s="25"/>
    </row>
    <row r="52" spans="2:13" ht="12.75">
      <c r="B52">
        <v>2367.8</v>
      </c>
      <c r="C52" t="s">
        <v>78</v>
      </c>
      <c r="D52" s="11">
        <v>1.6</v>
      </c>
      <c r="F52" s="11">
        <f>B52*D52</f>
        <v>3788.4800000000005</v>
      </c>
      <c r="J52" s="20">
        <v>15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4640.888000000001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2367.8</v>
      </c>
      <c r="C56" t="s">
        <v>16</v>
      </c>
      <c r="D56" s="11">
        <v>4.79</v>
      </c>
      <c r="E56" t="s">
        <v>17</v>
      </c>
      <c r="F56" s="11">
        <f>B56*D56</f>
        <v>11341.762</v>
      </c>
      <c r="J56" s="20"/>
      <c r="K56" s="20"/>
      <c r="L56" s="31" t="s">
        <v>69</v>
      </c>
      <c r="M56" s="28">
        <f>SUM(M38:M55)</f>
        <v>7.64</v>
      </c>
    </row>
    <row r="57" spans="1:6" ht="12.75">
      <c r="A57" s="4" t="s">
        <v>35</v>
      </c>
      <c r="B57" s="1"/>
      <c r="F57" s="32">
        <f>SUM(F56)</f>
        <v>11341.762</v>
      </c>
    </row>
    <row r="58" spans="1:6" ht="12.75">
      <c r="A58" s="51" t="s">
        <v>96</v>
      </c>
      <c r="B58" s="52"/>
      <c r="C58" s="46"/>
      <c r="D58" s="48">
        <v>0</v>
      </c>
      <c r="E58" s="46"/>
      <c r="F58" s="53">
        <f>D58*E7</f>
        <v>0</v>
      </c>
    </row>
    <row r="59" spans="1:6" ht="12.75">
      <c r="A59" s="1" t="s">
        <v>36</v>
      </c>
      <c r="B59" s="1"/>
      <c r="F59" s="32">
        <f>F28+F36+F47+F53+F57+F58</f>
        <v>64721.42189038314</v>
      </c>
    </row>
    <row r="60" spans="1:6" ht="12.75">
      <c r="A60" s="1" t="s">
        <v>93</v>
      </c>
      <c r="B60" s="37"/>
      <c r="C60" s="49">
        <v>0.058</v>
      </c>
      <c r="D60" s="1"/>
      <c r="E60" s="1"/>
      <c r="F60" s="32">
        <f>F59*5.8%</f>
        <v>3753.842469642222</v>
      </c>
    </row>
    <row r="61" spans="1:6" ht="15">
      <c r="A61" s="12" t="s">
        <v>38</v>
      </c>
      <c r="B61" s="12"/>
      <c r="C61" s="12"/>
      <c r="D61" s="12"/>
      <c r="E61" s="12"/>
      <c r="F61" s="35">
        <f>F59+F60</f>
        <v>68475.26436002537</v>
      </c>
    </row>
    <row r="62" spans="2:6" ht="12.75">
      <c r="B62" s="38" t="s">
        <v>74</v>
      </c>
      <c r="C62" s="39" t="s">
        <v>75</v>
      </c>
      <c r="D62" s="14" t="s">
        <v>76</v>
      </c>
      <c r="E62" s="14" t="s">
        <v>77</v>
      </c>
      <c r="F62" s="43" t="s">
        <v>101</v>
      </c>
    </row>
    <row r="63" spans="1:6" ht="12.75">
      <c r="A63" s="13"/>
      <c r="B63" s="40">
        <v>41760</v>
      </c>
      <c r="C63" s="41">
        <v>-49889</v>
      </c>
      <c r="D63" s="42">
        <f>F20</f>
        <v>58899.67</v>
      </c>
      <c r="E63" s="42">
        <f>F61</f>
        <v>68475.26436002537</v>
      </c>
      <c r="F63" s="44">
        <f>C63+D63-E63</f>
        <v>-59464.59436002537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2014-02-12T14:21:50Z</cp:lastPrinted>
  <dcterms:created xsi:type="dcterms:W3CDTF">2008-08-18T07:30:19Z</dcterms:created>
  <dcterms:modified xsi:type="dcterms:W3CDTF">2014-08-26T15:14:05Z</dcterms:modified>
  <cp:category/>
  <cp:version/>
  <cp:contentType/>
  <cp:contentStatus/>
</cp:coreProperties>
</file>