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<sst xmlns="http://schemas.openxmlformats.org/spreadsheetml/2006/main" count="128" uniqueCount="102">
  <si>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</si>
  <si>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</si>
  <si>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</si>
  <si>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</si>
  <si>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</si>
  <si>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</si>
  <si>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</si>
  <si>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</si>
  <si>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</si>
  <si>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</si>
  <si>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</si>
  <si>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</si>
  <si>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</si>
  <si>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</si>
  <si>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</si>
  <si>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</si>
  <si>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</si>
  <si>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</si>
  <si>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</si>
  <si>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</si>
  <si>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</si>
  <si>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</si>
  <si>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</si>
  <si>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</si>
  <si>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</si>
  <si>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</si>
  <si>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</si>
  <si>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</si>
  <si>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</si>
  <si>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</si>
  <si>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</si>
  <si>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</si>
  <si>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</si>
  <si>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</si>
  <si>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</si>
  <si>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</si>
  <si>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</si>
  <si>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</si>
  <si>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</si>
  <si>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</si>
  <si>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</si>
  <si>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</si>
  <si>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</si>
  <si>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</si>
  <si>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</si>
  <si>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</si>
  <si>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</si>
  <si>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</si>
  <si>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</si>
  <si>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</si>
  <si>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</si>
  <si>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</si>
  <si>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</si>
  <si>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</si>
  <si>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</si>
  <si>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</si>
  <si>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</si>
  <si>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</si>
  <si>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</si>
  <si>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</si>
  <si>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</si>
  <si>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</si>
  <si>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</si>
  <si>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</si>
  <si>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</si>
  <si>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</si>
  <si>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</si>
  <si>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</si>
  <si>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</si>
  <si>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</si>
  <si>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</si>
  <si>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</si>
  <si>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</si>
  <si>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</si>
  <si>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</si>
  <si>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</si>
  <si>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</si>
  <si>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</si>
  <si>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</si>
  <si>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</si>
  <si>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</si>
  <si>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</si>
  <si>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</si>
  <si>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</si>
  <si>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</si>
  <si>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</si>
  <si>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</si>
  <si>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</si>
  <si>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</si>
  <si>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</si>
  <si>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</si>
  <si>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</si>
  <si>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</si>
  <si>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</si>
  <si>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</si>
  <si>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 (Спарк,эр-телеком,интер-телеком,ростелеком)</t>
  </si>
  <si>
    <t>ост.на 01.07</t>
  </si>
  <si>
    <t>май-июнь</t>
  </si>
  <si>
    <t xml:space="preserve">                    за  май-июнь  2014 г.</t>
  </si>
  <si>
    <t>Прочистка канализации кв.33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</si>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</sst>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83</v>
      </c>
      <c r="C3" s="8" t="s">
        <v>97</v>
      </c>
      <c r="D3" s="8" t="s">
        <v>94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92</v>
      </c>
      <c r="L6" s="25">
        <v>6</v>
      </c>
      <c r="M6" s="48">
        <f>L6*114.3*1.202</f>
        <v>824.3315999999999</v>
      </c>
    </row>
    <row r="7" spans="1:13" ht="12.75">
      <c r="A7" t="s">
        <v>2</v>
      </c>
      <c r="E7">
        <v>2983.9</v>
      </c>
      <c r="F7" t="s">
        <v>71</v>
      </c>
      <c r="J7" s="14">
        <v>2</v>
      </c>
      <c r="K7" s="14" t="s">
        <v>47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999.2</v>
      </c>
      <c r="F8" t="s">
        <v>71</v>
      </c>
      <c r="J8" s="15"/>
      <c r="K8" s="15" t="s">
        <v>48</v>
      </c>
      <c r="L8" s="21">
        <v>4</v>
      </c>
      <c r="M8" s="48">
        <f t="shared" si="0"/>
        <v>549.5544</v>
      </c>
    </row>
    <row r="9" spans="1:13" ht="12.75">
      <c r="A9" t="s">
        <v>4</v>
      </c>
      <c r="J9" s="16"/>
      <c r="K9" s="16" t="s">
        <v>49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1136</v>
      </c>
      <c r="F10" t="s">
        <v>71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6810</v>
      </c>
      <c r="F11" t="s">
        <v>71</v>
      </c>
      <c r="J11" s="16"/>
      <c r="K11" s="18" t="s">
        <v>53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328.4</v>
      </c>
      <c r="F12" t="s">
        <v>71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52</v>
      </c>
      <c r="L13" s="23">
        <v>8</v>
      </c>
      <c r="M13" s="48">
        <f t="shared" si="0"/>
        <v>1099.1088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55</v>
      </c>
      <c r="L15" s="22"/>
      <c r="M15" s="48">
        <f t="shared" si="0"/>
        <v>0</v>
      </c>
    </row>
    <row r="16" spans="1:13" ht="12.75">
      <c r="A16" s="2" t="s">
        <v>9</v>
      </c>
      <c r="F16" s="11">
        <v>69871.34</v>
      </c>
      <c r="J16" s="15" t="s">
        <v>56</v>
      </c>
      <c r="K16" s="26" t="s">
        <v>57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70154.2</v>
      </c>
      <c r="J17" s="15" t="s">
        <v>58</v>
      </c>
      <c r="K17" s="26" t="s">
        <v>59</v>
      </c>
      <c r="L17" s="21">
        <v>6</v>
      </c>
      <c r="M17" s="48">
        <f t="shared" si="0"/>
        <v>824.3315999999999</v>
      </c>
    </row>
    <row r="18" spans="2:13" ht="12.75">
      <c r="B18" t="s">
        <v>11</v>
      </c>
      <c r="F18" s="9">
        <f>F17/F16</f>
        <v>1.0040482979144238</v>
      </c>
      <c r="J18" s="16" t="s">
        <v>60</v>
      </c>
      <c r="K18" s="18" t="s">
        <v>61</v>
      </c>
      <c r="L18" s="51">
        <v>5.95</v>
      </c>
      <c r="M18" s="48">
        <f t="shared" si="0"/>
        <v>817.46217</v>
      </c>
    </row>
    <row r="19" spans="1:13" ht="12.75">
      <c r="A19" s="7" t="s">
        <v>95</v>
      </c>
      <c r="B19" s="7"/>
      <c r="C19" s="7"/>
      <c r="D19" s="7"/>
      <c r="E19" s="7"/>
      <c r="F19" s="5">
        <v>3099.92</v>
      </c>
      <c r="J19" s="20"/>
      <c r="K19" s="27" t="s">
        <v>62</v>
      </c>
      <c r="L19" s="34">
        <f>SUM(L6:L18)</f>
        <v>29.95</v>
      </c>
      <c r="M19" s="34">
        <f>SUM(M6:M18)</f>
        <v>4114.78857</v>
      </c>
    </row>
    <row r="20" spans="1:11" ht="12.75">
      <c r="A20" s="3" t="s">
        <v>12</v>
      </c>
      <c r="B20" s="3"/>
      <c r="C20" s="3"/>
      <c r="D20" s="3"/>
      <c r="E20" s="1"/>
      <c r="F20" s="32">
        <f>F17+F19</f>
        <v>73254.12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99</v>
      </c>
      <c r="L23" s="25">
        <v>4.83</v>
      </c>
      <c r="M23" s="33">
        <f>L23*114.3*1.15*1.202</f>
        <v>763.1249786999999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89.2</v>
      </c>
      <c r="M24" s="33">
        <f aca="true" t="shared" si="1" ref="M24:M35">L24*114.3*1.15*1.202</f>
        <v>14093.322587999997</v>
      </c>
    </row>
    <row r="25" spans="1:13" ht="12.75">
      <c r="A25" t="s">
        <v>15</v>
      </c>
      <c r="D25" t="s">
        <v>80</v>
      </c>
      <c r="F25" s="11">
        <v>15032.22</v>
      </c>
      <c r="J25" s="20">
        <v>3</v>
      </c>
      <c r="K25" s="20" t="s">
        <v>101</v>
      </c>
      <c r="L25" s="25">
        <v>3.12</v>
      </c>
      <c r="M25" s="33">
        <f t="shared" si="1"/>
        <v>492.95029679999993</v>
      </c>
    </row>
    <row r="26" spans="1:13" ht="12.75">
      <c r="A26" s="6" t="s">
        <v>18</v>
      </c>
      <c r="D26" t="s">
        <v>81</v>
      </c>
      <c r="F26" s="11">
        <v>3827.16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90</v>
      </c>
      <c r="F27" s="11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18859.379999999997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2.17</v>
      </c>
      <c r="E30" t="s">
        <v>17</v>
      </c>
      <c r="F30" s="11">
        <f>E7*D30</f>
        <v>6475.063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1003.9999999999999</v>
      </c>
      <c r="C32" t="s">
        <v>20</v>
      </c>
      <c r="D32" s="5">
        <v>3.31</v>
      </c>
      <c r="E32" t="s">
        <v>17</v>
      </c>
      <c r="F32" s="5">
        <v>3323.24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999.2</v>
      </c>
      <c r="C33" t="s">
        <v>16</v>
      </c>
      <c r="D33" s="5">
        <v>0.4</v>
      </c>
      <c r="E33" t="s">
        <v>17</v>
      </c>
      <c r="F33" s="11">
        <f>B33*D33</f>
        <v>399.68000000000006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48</v>
      </c>
      <c r="C34" t="s">
        <v>88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45"/>
      <c r="B35" s="45" t="s">
        <v>89</v>
      </c>
      <c r="C35" s="45"/>
      <c r="D35" s="46"/>
      <c r="E35" s="45"/>
      <c r="F35" s="47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10197.983</v>
      </c>
      <c r="J36" s="20"/>
      <c r="K36" s="30" t="s">
        <v>62</v>
      </c>
      <c r="L36" s="28">
        <f>SUM(L23:L35)</f>
        <v>97.15</v>
      </c>
      <c r="M36" s="34">
        <f>SUM(M23:M35)</f>
        <v>15349.397863499997</v>
      </c>
    </row>
    <row r="37" spans="1:11" ht="12.75">
      <c r="A37" s="4" t="s">
        <v>22</v>
      </c>
      <c r="B37" s="4"/>
      <c r="K37" s="1" t="s">
        <v>66</v>
      </c>
    </row>
    <row r="38" spans="1:13" ht="12.75">
      <c r="A38" t="s">
        <v>23</v>
      </c>
      <c r="C38">
        <v>326784</v>
      </c>
      <c r="D38">
        <v>219171.6</v>
      </c>
      <c r="E38">
        <v>2983.9</v>
      </c>
      <c r="F38" s="35">
        <f>C38/D38*E38</f>
        <v>4448.983251479663</v>
      </c>
      <c r="J38" s="22" t="s">
        <v>39</v>
      </c>
      <c r="K38" s="22"/>
      <c r="L38" s="22" t="s">
        <v>67</v>
      </c>
      <c r="M38" s="22" t="s">
        <v>45</v>
      </c>
    </row>
    <row r="39" spans="1:13" ht="12.75">
      <c r="A39" t="s">
        <v>24</v>
      </c>
      <c r="C39">
        <v>302275</v>
      </c>
      <c r="D39">
        <v>219171.6</v>
      </c>
      <c r="E39">
        <v>2983.9</v>
      </c>
      <c r="F39" s="35">
        <f>C39/D39*E39</f>
        <v>4115.306784729409</v>
      </c>
      <c r="J39" s="23" t="s">
        <v>40</v>
      </c>
      <c r="K39" s="23" t="s">
        <v>41</v>
      </c>
      <c r="L39" s="23"/>
      <c r="M39" s="23" t="s">
        <v>68</v>
      </c>
    </row>
    <row r="40" spans="1:13" ht="12.75">
      <c r="A40" t="s">
        <v>25</v>
      </c>
      <c r="F40" s="11">
        <f>M36</f>
        <v>15349.397863499997</v>
      </c>
      <c r="J40" s="20">
        <v>1</v>
      </c>
      <c r="K40" s="20"/>
      <c r="L40" s="25"/>
      <c r="M40" s="25"/>
    </row>
    <row r="41" spans="1:13" ht="12.75">
      <c r="A41" t="s">
        <v>79</v>
      </c>
      <c r="F41" s="5">
        <v>0</v>
      </c>
      <c r="J41" s="20">
        <v>2</v>
      </c>
      <c r="K41" s="20"/>
      <c r="L41" s="25"/>
      <c r="M41" s="25"/>
    </row>
    <row r="42" spans="1:13" ht="12.75">
      <c r="A42" t="s">
        <v>26</v>
      </c>
      <c r="F42" s="5">
        <f>M54</f>
        <v>0</v>
      </c>
      <c r="J42" s="20">
        <v>3</v>
      </c>
      <c r="K42" s="20"/>
      <c r="L42" s="25"/>
      <c r="M42" s="25"/>
    </row>
    <row r="43" spans="1:13" ht="12.75">
      <c r="A43" t="s">
        <v>27</v>
      </c>
      <c r="F43" s="5"/>
      <c r="J43" s="20">
        <v>4</v>
      </c>
      <c r="K43" s="20"/>
      <c r="L43" s="25"/>
      <c r="M43" s="25"/>
    </row>
    <row r="44" spans="1:13" ht="12.75">
      <c r="A44" t="s">
        <v>28</v>
      </c>
      <c r="F44" s="5"/>
      <c r="J44" s="20">
        <v>5</v>
      </c>
      <c r="K44" s="20"/>
      <c r="L44" s="25"/>
      <c r="M44" s="25"/>
    </row>
    <row r="45" spans="2:13" ht="12.75">
      <c r="B45">
        <v>2983.9</v>
      </c>
      <c r="C45" t="s">
        <v>16</v>
      </c>
      <c r="D45" s="11">
        <v>0.75</v>
      </c>
      <c r="E45" t="s">
        <v>17</v>
      </c>
      <c r="F45" s="11">
        <f>B45*D45</f>
        <v>2237.925</v>
      </c>
      <c r="J45" s="20">
        <v>6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SUM(F38:F45)</f>
        <v>26151.612899709067</v>
      </c>
      <c r="J46" s="20">
        <v>7</v>
      </c>
      <c r="K46" s="20"/>
      <c r="L46" s="25"/>
      <c r="M46" s="25"/>
    </row>
    <row r="47" spans="1:13" ht="12.75">
      <c r="A47" s="4" t="s">
        <v>30</v>
      </c>
      <c r="J47" s="20">
        <v>8</v>
      </c>
      <c r="K47" s="20"/>
      <c r="L47" s="25"/>
      <c r="M47" s="25"/>
    </row>
    <row r="48" spans="1:13" ht="12.75">
      <c r="A48" t="s">
        <v>31</v>
      </c>
      <c r="B48">
        <v>2983.9</v>
      </c>
      <c r="C48" t="s">
        <v>71</v>
      </c>
      <c r="D48" s="5">
        <v>0.36</v>
      </c>
      <c r="E48" t="s">
        <v>17</v>
      </c>
      <c r="F48" s="11">
        <f>B48*D48</f>
        <v>1074.204</v>
      </c>
      <c r="J48" s="20">
        <v>9</v>
      </c>
      <c r="K48" s="20"/>
      <c r="L48" s="25"/>
      <c r="M48" s="25"/>
    </row>
    <row r="49" spans="1:13" ht="12.75">
      <c r="A49" t="s">
        <v>32</v>
      </c>
      <c r="F49" s="5"/>
      <c r="J49" s="20">
        <v>10</v>
      </c>
      <c r="K49" s="20"/>
      <c r="L49" s="25"/>
      <c r="M49" s="25"/>
    </row>
    <row r="50" spans="1:13" ht="12.75">
      <c r="A50" s="7" t="s">
        <v>78</v>
      </c>
      <c r="F50" s="5"/>
      <c r="J50" s="20">
        <v>11</v>
      </c>
      <c r="K50" s="20"/>
      <c r="L50" s="25"/>
      <c r="M50" s="25"/>
    </row>
    <row r="51" spans="2:13" ht="12.75">
      <c r="B51">
        <v>2983.9</v>
      </c>
      <c r="C51" t="s">
        <v>16</v>
      </c>
      <c r="D51" s="11">
        <v>1.6</v>
      </c>
      <c r="E51" t="s">
        <v>17</v>
      </c>
      <c r="F51" s="11">
        <f>B51*D51</f>
        <v>4774.240000000001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F48+F51</f>
        <v>5848.444</v>
      </c>
      <c r="J52" s="20">
        <v>13</v>
      </c>
      <c r="K52" s="20"/>
      <c r="L52" s="25"/>
      <c r="M52" s="25"/>
    </row>
    <row r="53" spans="1:13" ht="12.75">
      <c r="A53" s="4" t="s">
        <v>34</v>
      </c>
      <c r="J53" s="20">
        <v>14</v>
      </c>
      <c r="K53" s="20"/>
      <c r="L53" s="25"/>
      <c r="M53" s="25"/>
    </row>
    <row r="54" spans="1:13" ht="12.75">
      <c r="A54" s="7" t="s">
        <v>82</v>
      </c>
      <c r="B54" s="7"/>
      <c r="C54" s="7"/>
      <c r="D54" s="7"/>
      <c r="E54" s="7"/>
      <c r="F54" s="7"/>
      <c r="J54" s="20"/>
      <c r="K54" s="20"/>
      <c r="L54" s="31" t="s">
        <v>69</v>
      </c>
      <c r="M54" s="28">
        <f>SUM(M40:M53)</f>
        <v>0</v>
      </c>
    </row>
    <row r="55" spans="2:6" ht="12.75">
      <c r="B55">
        <v>2983.9</v>
      </c>
      <c r="C55" t="s">
        <v>16</v>
      </c>
      <c r="D55" s="11">
        <v>4.79</v>
      </c>
      <c r="E55" t="s">
        <v>17</v>
      </c>
      <c r="F55" s="11">
        <f>B55*D55</f>
        <v>14292.881000000001</v>
      </c>
    </row>
    <row r="56" spans="1:6" ht="12.75">
      <c r="A56" s="4" t="s">
        <v>35</v>
      </c>
      <c r="F56" s="32">
        <f>SUM(F55)</f>
        <v>14292.881000000001</v>
      </c>
    </row>
    <row r="57" spans="1:6" ht="12.75">
      <c r="A57" s="49" t="s">
        <v>93</v>
      </c>
      <c r="B57" s="45"/>
      <c r="C57" s="45"/>
      <c r="D57" s="46">
        <v>0</v>
      </c>
      <c r="E57" s="45"/>
      <c r="F57" s="50">
        <f>D57*E7</f>
        <v>0</v>
      </c>
    </row>
    <row r="58" spans="1:6" ht="12.75">
      <c r="A58" s="1" t="s">
        <v>36</v>
      </c>
      <c r="B58" s="1"/>
      <c r="F58" s="32">
        <f>F28+F36+F46+F52+F56+F57</f>
        <v>75350.30089970908</v>
      </c>
    </row>
    <row r="59" spans="1:6" ht="12.75">
      <c r="A59" s="1" t="s">
        <v>91</v>
      </c>
      <c r="B59" s="36"/>
      <c r="C59" s="36">
        <v>0.058</v>
      </c>
      <c r="D59" s="1"/>
      <c r="E59" s="1"/>
      <c r="F59" s="32">
        <f>F58*5.8%</f>
        <v>4370.317452183126</v>
      </c>
    </row>
    <row r="60" spans="1:6" ht="15">
      <c r="A60" s="12" t="s">
        <v>38</v>
      </c>
      <c r="B60" s="12"/>
      <c r="C60" s="12"/>
      <c r="D60" s="12"/>
      <c r="E60" s="12"/>
      <c r="F60" s="42">
        <f>F58+F59</f>
        <v>79720.6183518922</v>
      </c>
    </row>
    <row r="61" spans="2:6" ht="12.75">
      <c r="B61" s="37" t="s">
        <v>74</v>
      </c>
      <c r="C61" s="38" t="s">
        <v>75</v>
      </c>
      <c r="D61" s="22" t="s">
        <v>76</v>
      </c>
      <c r="E61" s="22" t="s">
        <v>77</v>
      </c>
      <c r="F61" s="41" t="s">
        <v>96</v>
      </c>
    </row>
    <row r="62" spans="1:6" ht="12.75">
      <c r="A62" s="13"/>
      <c r="B62" s="39">
        <v>41760</v>
      </c>
      <c r="C62" s="40">
        <v>-47122</v>
      </c>
      <c r="D62" s="43">
        <f>F20</f>
        <v>73254.12</v>
      </c>
      <c r="E62" s="43">
        <f>F60</f>
        <v>79720.6183518922</v>
      </c>
      <c r="F62" s="44">
        <f>C62+D62-E62</f>
        <v>-53588.49835189221</v>
      </c>
    </row>
    <row r="82" spans="7:9" ht="12.75">
      <c r="G82" s="7"/>
      <c r="H82" s="7"/>
      <c r="I82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2014-08-27T15:27:49Z</dcterms:modified>
  <cp:category/>
  <cp:version/>
  <cp:contentType/>
  <cp:contentStatus/>
</cp:coreProperties>
</file>