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<sst xmlns="http://schemas.openxmlformats.org/spreadsheetml/2006/main" count="126" uniqueCount="102">
  <si>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</si>
  <si>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</si>
  <si>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</si>
  <si>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</si>
  <si>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</si>
  <si>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</si>
  <si>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</si>
  <si>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</si>
  <si>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</si>
  <si>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</si>
  <si>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</si>
  <si>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</si>
  <si>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</si>
  <si>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</si>
  <si>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</si>
  <si>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</si>
  <si>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</si>
  <si>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</si>
  <si>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</si>
  <si>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</si>
  <si>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</si>
  <si>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</si>
  <si>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</si>
  <si>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</si>
  <si>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</si>
  <si>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</si>
  <si>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</si>
  <si>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</si>
  <si>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</si>
  <si>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</si>
  <si>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</si>
  <si>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</si>
  <si>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</si>
  <si>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</si>
  <si>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</si>
  <si>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</si>
  <si>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</si>
  <si>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</si>
  <si>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</si>
  <si>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</si>
  <si>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</si>
  <si>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</si>
  <si>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</si>
  <si>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</si>
  <si>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</si>
  <si>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</si>
  <si>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</si>
  <si>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</si>
  <si>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</si>
  <si>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</si>
  <si>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</si>
  <si>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</si>
  <si>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</si>
  <si>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</si>
  <si>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</si>
  <si>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</si>
  <si>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</si>
  <si>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</si>
  <si>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</si>
  <si>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</si>
  <si>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</si>
  <si>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</si>
  <si>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</si>
  <si>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</si>
  <si>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</si>
  <si>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</si>
  <si>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</si>
  <si>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</si>
  <si>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</si>
  <si>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</si>
  <si>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</si>
  <si>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</si>
  <si>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</si>
  <si>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</si>
  <si>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</si>
  <si>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</si>
  <si>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</si>
  <si>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</si>
  <si>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</si>
  <si>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</si>
  <si>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</si>
  <si>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</si>
  <si>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</si>
  <si>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</si>
  <si>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</si>
  <si>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</si>
  <si>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</si>
  <si>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</si>
  <si>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</si>
  <si>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</si>
  <si>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</si>
  <si>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</si>
  <si>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</si>
  <si>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ост.на 01.10.</t>
  </si>
  <si>
    <t>сентябрь</t>
  </si>
  <si>
    <t xml:space="preserve">                           за  сентябрь   2014 г.</t>
  </si>
  <si>
    <t>Ремонт мягкой кровли в 1 слой (80м2) кв.19,20,18,70,69</t>
  </si>
  <si>
    <t>Ремонт мягкой кровли в 2 слоя (30м2) кв.19,20,18,70,70</t>
  </si>
  <si>
    <t>Эластобит</t>
  </si>
  <si>
    <t>15 рул.</t>
  </si>
  <si>
    <t>Газ-пропан</t>
  </si>
  <si>
    <t>70 кг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</si>
</sst>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4</v>
      </c>
      <c r="M6" s="47">
        <f>L6*114.3*1.202</f>
        <v>549.5544</v>
      </c>
    </row>
    <row r="7" spans="1:13" ht="12.75">
      <c r="A7" t="s">
        <v>3</v>
      </c>
      <c r="E7">
        <v>3169.4</v>
      </c>
      <c r="F7" t="s">
        <v>71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4</v>
      </c>
      <c r="E8">
        <v>883.7</v>
      </c>
      <c r="F8" t="s">
        <v>71</v>
      </c>
      <c r="J8" s="15"/>
      <c r="K8" s="15" t="s">
        <v>49</v>
      </c>
      <c r="L8" s="21">
        <v>3.5</v>
      </c>
      <c r="M8" s="47">
        <f t="shared" si="0"/>
        <v>480.8601</v>
      </c>
    </row>
    <row r="9" spans="1:13" ht="12.75">
      <c r="A9" t="s">
        <v>5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6</v>
      </c>
      <c r="E10">
        <v>703.3</v>
      </c>
      <c r="F10" t="s">
        <v>71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71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265</v>
      </c>
      <c r="F12" t="s">
        <v>71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2</v>
      </c>
      <c r="M13" s="47">
        <f t="shared" si="0"/>
        <v>274.7772</v>
      </c>
    </row>
    <row r="14" spans="2:13" ht="12.75">
      <c r="B14" s="1" t="s">
        <v>9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10</v>
      </c>
      <c r="F16" s="11">
        <v>37111.35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39731.29</v>
      </c>
      <c r="J17" s="15" t="s">
        <v>59</v>
      </c>
      <c r="K17" s="26" t="s">
        <v>60</v>
      </c>
      <c r="L17" s="21">
        <v>3</v>
      </c>
      <c r="M17" s="47">
        <f t="shared" si="0"/>
        <v>412.16579999999993</v>
      </c>
    </row>
    <row r="18" spans="2:13" ht="12.75">
      <c r="B18" t="s">
        <v>12</v>
      </c>
      <c r="F18" s="9">
        <f>F17/F16</f>
        <v>1.0705967311887066</v>
      </c>
      <c r="J18" s="16" t="s">
        <v>61</v>
      </c>
      <c r="K18" s="18" t="s">
        <v>62</v>
      </c>
      <c r="L18" s="23">
        <v>3.41</v>
      </c>
      <c r="M18" s="47">
        <f t="shared" si="0"/>
        <v>468.495126</v>
      </c>
    </row>
    <row r="19" spans="1:13" ht="12.75">
      <c r="A19" t="s">
        <v>90</v>
      </c>
      <c r="F19" s="11">
        <v>600</v>
      </c>
      <c r="J19" s="20"/>
      <c r="K19" s="27" t="s">
        <v>63</v>
      </c>
      <c r="L19" s="28">
        <f>SUM(L6:L18)</f>
        <v>15.91</v>
      </c>
      <c r="M19" s="32">
        <f>SUM(M6:M18)</f>
        <v>2185.852626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40331.29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96</v>
      </c>
      <c r="L23" s="25">
        <v>117.18</v>
      </c>
      <c r="M23" s="31">
        <f>L23*114.3*1.202*1.15</f>
        <v>18514.0755702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46.46</v>
      </c>
      <c r="M24" s="31">
        <f aca="true" t="shared" si="1" ref="M24:M34">L24*114.3*1.202*1.15</f>
        <v>7340.535509399999</v>
      </c>
    </row>
    <row r="25" spans="1:13" ht="12.75">
      <c r="A25" t="s">
        <v>16</v>
      </c>
      <c r="D25" t="s">
        <v>80</v>
      </c>
      <c r="F25" s="5">
        <v>5781.62</v>
      </c>
      <c r="J25" s="20">
        <v>3</v>
      </c>
      <c r="K25" s="20"/>
      <c r="L25" s="25"/>
      <c r="M25" s="31">
        <f t="shared" si="1"/>
        <v>0</v>
      </c>
    </row>
    <row r="26" spans="1:13" ht="12.75">
      <c r="A26" s="6" t="s">
        <v>19</v>
      </c>
      <c r="D26" t="s">
        <v>81</v>
      </c>
      <c r="F26" s="11">
        <v>1435.19</v>
      </c>
      <c r="J26" s="20">
        <v>4</v>
      </c>
      <c r="K26" s="20"/>
      <c r="L26" s="25"/>
      <c r="M26" s="31">
        <f t="shared" si="1"/>
        <v>0</v>
      </c>
    </row>
    <row r="27" spans="1:13" ht="12.75">
      <c r="A27" s="6" t="s">
        <v>86</v>
      </c>
      <c r="F27" s="11">
        <v>0</v>
      </c>
      <c r="J27" s="20">
        <v>5</v>
      </c>
      <c r="K27" s="20"/>
      <c r="L27" s="25"/>
      <c r="M27" s="31">
        <f t="shared" si="1"/>
        <v>0</v>
      </c>
    </row>
    <row r="28" spans="1:13" ht="12.75">
      <c r="A28" s="10" t="s">
        <v>38</v>
      </c>
      <c r="D28" s="5"/>
      <c r="F28" s="33">
        <f>F25+F26+F27</f>
        <v>7216.8099999999995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83</v>
      </c>
      <c r="D30" s="5">
        <v>1.08</v>
      </c>
      <c r="E30" t="s">
        <v>18</v>
      </c>
      <c r="F30" s="11">
        <f>E7*D30</f>
        <v>3422.952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84</v>
      </c>
      <c r="B31">
        <v>883.7</v>
      </c>
      <c r="C31" t="s">
        <v>17</v>
      </c>
      <c r="D31" s="5">
        <v>0.4</v>
      </c>
      <c r="E31" t="s">
        <v>18</v>
      </c>
      <c r="F31" s="11">
        <f>B31*D31</f>
        <v>353.48</v>
      </c>
      <c r="J31" s="20">
        <v>9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3776.4320000000002</v>
      </c>
      <c r="J32" s="20">
        <v>10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11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161849</v>
      </c>
      <c r="D34">
        <v>219171.6</v>
      </c>
      <c r="E34">
        <v>3169.4</v>
      </c>
      <c r="F34" s="36">
        <f>C34/D34*E34</f>
        <v>2340.468475842673</v>
      </c>
      <c r="J34" s="20">
        <v>12</v>
      </c>
      <c r="K34" s="20"/>
      <c r="L34" s="25"/>
      <c r="M34" s="31">
        <f t="shared" si="1"/>
        <v>0</v>
      </c>
    </row>
    <row r="35" spans="1:13" ht="12.75">
      <c r="A35" t="s">
        <v>24</v>
      </c>
      <c r="C35">
        <v>151138</v>
      </c>
      <c r="D35">
        <v>219171.6</v>
      </c>
      <c r="E35">
        <v>3169.4</v>
      </c>
      <c r="F35" s="36">
        <f>C35/D35*E35</f>
        <v>2185.578684464593</v>
      </c>
      <c r="J35" s="20"/>
      <c r="K35" s="30" t="s">
        <v>63</v>
      </c>
      <c r="L35" s="28">
        <f>SUM(L23:L34)</f>
        <v>163.64000000000001</v>
      </c>
      <c r="M35" s="32">
        <f>SUM(M23:M34)</f>
        <v>25854.6110796</v>
      </c>
    </row>
    <row r="36" spans="1:11" ht="12.75">
      <c r="A36" t="s">
        <v>25</v>
      </c>
      <c r="F36" s="11">
        <f>M35</f>
        <v>25854.6110796</v>
      </c>
      <c r="K36" s="1" t="s">
        <v>67</v>
      </c>
    </row>
    <row r="37" spans="1:13" ht="12.75">
      <c r="A37" t="s">
        <v>79</v>
      </c>
      <c r="F37" s="5">
        <v>0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26</v>
      </c>
      <c r="F38" s="5">
        <f>M60</f>
        <v>13049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27</v>
      </c>
      <c r="F39" s="5">
        <v>0</v>
      </c>
      <c r="J39" s="20">
        <v>1</v>
      </c>
      <c r="K39" s="20" t="s">
        <v>98</v>
      </c>
      <c r="L39" s="25" t="s">
        <v>99</v>
      </c>
      <c r="M39" s="25">
        <v>11775</v>
      </c>
    </row>
    <row r="40" spans="1:13" ht="12.75">
      <c r="A40" t="s">
        <v>28</v>
      </c>
      <c r="F40" s="5"/>
      <c r="J40" s="20">
        <v>2</v>
      </c>
      <c r="K40" s="20" t="s">
        <v>100</v>
      </c>
      <c r="L40" s="23" t="s">
        <v>101</v>
      </c>
      <c r="M40" s="23">
        <v>1274</v>
      </c>
    </row>
    <row r="41" spans="2:13" ht="12.75">
      <c r="B41">
        <v>3169.4</v>
      </c>
      <c r="C41" t="s">
        <v>17</v>
      </c>
      <c r="D41" s="11">
        <v>0.44</v>
      </c>
      <c r="E41" t="s">
        <v>18</v>
      </c>
      <c r="F41" s="46">
        <f>B41*D41</f>
        <v>1394.536</v>
      </c>
      <c r="J41" s="20">
        <v>3</v>
      </c>
      <c r="K41" s="20"/>
      <c r="L41" s="23"/>
      <c r="M41" s="23"/>
    </row>
    <row r="42" spans="1:13" ht="12.75">
      <c r="A42" s="49" t="s">
        <v>91</v>
      </c>
      <c r="B42" s="49"/>
      <c r="C42" s="49"/>
      <c r="D42" s="46"/>
      <c r="E42" s="49"/>
      <c r="F42" s="46">
        <v>0</v>
      </c>
      <c r="J42" s="20">
        <v>4</v>
      </c>
      <c r="K42" s="20"/>
      <c r="L42" s="23"/>
      <c r="M42" s="23"/>
    </row>
    <row r="43" spans="1:13" ht="12.75">
      <c r="A43" s="10" t="s">
        <v>29</v>
      </c>
      <c r="B43" s="10"/>
      <c r="C43" s="10"/>
      <c r="F43" s="33">
        <f>SUM(F34:F42)</f>
        <v>44824.194239907265</v>
      </c>
      <c r="J43" s="20">
        <v>5</v>
      </c>
      <c r="K43" s="20"/>
      <c r="L43" s="23"/>
      <c r="M43" s="23"/>
    </row>
    <row r="44" spans="1:13" ht="12.75">
      <c r="A44" s="4" t="s">
        <v>30</v>
      </c>
      <c r="J44" s="20">
        <v>6</v>
      </c>
      <c r="K44" s="20"/>
      <c r="L44" s="23"/>
      <c r="M44" s="23"/>
    </row>
    <row r="45" spans="1:13" ht="12.75">
      <c r="A45" t="s">
        <v>31</v>
      </c>
      <c r="B45">
        <v>3169.4</v>
      </c>
      <c r="C45" t="s">
        <v>71</v>
      </c>
      <c r="D45" s="5">
        <v>0.16</v>
      </c>
      <c r="E45" t="s">
        <v>18</v>
      </c>
      <c r="F45" s="46">
        <f>B45*D45</f>
        <v>507.10400000000004</v>
      </c>
      <c r="J45" s="20">
        <v>7</v>
      </c>
      <c r="K45" s="20"/>
      <c r="L45" s="23"/>
      <c r="M45" s="23"/>
    </row>
    <row r="46" spans="1:13" ht="12.75">
      <c r="A46" t="s">
        <v>32</v>
      </c>
      <c r="F46" s="5"/>
      <c r="J46" s="20">
        <v>8</v>
      </c>
      <c r="K46" s="20"/>
      <c r="L46" s="23"/>
      <c r="M46" s="23"/>
    </row>
    <row r="47" spans="1:13" ht="12.75">
      <c r="A47" s="7" t="s">
        <v>78</v>
      </c>
      <c r="F47" s="5"/>
      <c r="J47" s="20">
        <v>9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0.69</v>
      </c>
      <c r="E48" t="s">
        <v>18</v>
      </c>
      <c r="F48" s="11">
        <f>B48*D48</f>
        <v>2186.886</v>
      </c>
      <c r="J48" s="20">
        <v>10</v>
      </c>
      <c r="K48" s="20"/>
      <c r="L48" s="23"/>
      <c r="M48" s="23"/>
    </row>
    <row r="49" spans="1:13" ht="12.75">
      <c r="A49" s="10" t="s">
        <v>33</v>
      </c>
      <c r="F49" s="33">
        <f>F45+F48</f>
        <v>2693.99</v>
      </c>
      <c r="J49" s="20">
        <v>11</v>
      </c>
      <c r="K49" s="20"/>
      <c r="L49" s="23"/>
      <c r="M49" s="23"/>
    </row>
    <row r="50" spans="1:13" ht="12.75">
      <c r="A50" s="4" t="s">
        <v>34</v>
      </c>
      <c r="J50" s="20">
        <v>12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13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1.87</v>
      </c>
      <c r="E52" t="s">
        <v>18</v>
      </c>
      <c r="F52" s="11">
        <f>B52*D52</f>
        <v>5926.778</v>
      </c>
      <c r="J52" s="20">
        <v>14</v>
      </c>
      <c r="K52" s="20"/>
      <c r="L52" s="23"/>
      <c r="M52" s="23"/>
    </row>
    <row r="53" spans="1:13" ht="12.75">
      <c r="A53" s="10" t="s">
        <v>36</v>
      </c>
      <c r="F53" s="33">
        <f>SUM(F52)</f>
        <v>5926.778</v>
      </c>
      <c r="J53" s="20">
        <v>15</v>
      </c>
      <c r="K53" s="20"/>
      <c r="L53" s="23"/>
      <c r="M53" s="23"/>
    </row>
    <row r="54" spans="1:13" ht="12.75">
      <c r="A54" s="48" t="s">
        <v>88</v>
      </c>
      <c r="B54" s="49"/>
      <c r="C54" s="49"/>
      <c r="D54" s="50">
        <v>0</v>
      </c>
      <c r="E54" s="49"/>
      <c r="F54" s="51">
        <f>D54*E7</f>
        <v>0</v>
      </c>
      <c r="J54" s="20">
        <v>16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64438.20423990726</v>
      </c>
      <c r="J55" s="20">
        <v>17</v>
      </c>
      <c r="K55" s="20"/>
      <c r="L55" s="23"/>
      <c r="M55" s="23"/>
    </row>
    <row r="56" spans="1:13" ht="12.75">
      <c r="A56" s="1" t="s">
        <v>85</v>
      </c>
      <c r="B56" s="37"/>
      <c r="C56" s="37">
        <v>0.058</v>
      </c>
      <c r="D56" s="1"/>
      <c r="E56" s="1"/>
      <c r="F56" s="33">
        <f>F55*5.8%</f>
        <v>3737.4158459146206</v>
      </c>
      <c r="J56" s="20">
        <v>18</v>
      </c>
      <c r="K56" s="20"/>
      <c r="L56" s="23"/>
      <c r="M56" s="23"/>
    </row>
    <row r="57" spans="1:13" ht="15">
      <c r="A57" s="12" t="s">
        <v>39</v>
      </c>
      <c r="B57" s="12"/>
      <c r="C57" s="12"/>
      <c r="D57" s="12"/>
      <c r="E57" s="12"/>
      <c r="F57" s="43">
        <f>F55+F56</f>
        <v>68175.62008582188</v>
      </c>
      <c r="J57" s="20">
        <v>19</v>
      </c>
      <c r="K57" s="20"/>
      <c r="L57" s="23"/>
      <c r="M57" s="23"/>
    </row>
    <row r="58" spans="2:13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  <c r="J58" s="20">
        <v>20</v>
      </c>
      <c r="K58" s="20"/>
      <c r="L58" s="23"/>
      <c r="M58" s="23"/>
    </row>
    <row r="59" spans="1:13" ht="12.75">
      <c r="A59" s="13"/>
      <c r="B59" s="40">
        <v>41883</v>
      </c>
      <c r="C59" s="41">
        <v>86327</v>
      </c>
      <c r="D59" s="44">
        <f>F20</f>
        <v>40331.29</v>
      </c>
      <c r="E59" s="44">
        <f>F57</f>
        <v>68175.62008582188</v>
      </c>
      <c r="F59" s="45">
        <f>C59+D59-E59</f>
        <v>58482.66991417813</v>
      </c>
      <c r="J59" s="20">
        <v>21</v>
      </c>
      <c r="K59" s="20"/>
      <c r="L59" s="23"/>
      <c r="M59" s="23"/>
    </row>
    <row r="60" spans="10:13" ht="12.75">
      <c r="J60" s="20"/>
      <c r="K60" s="20"/>
      <c r="L60" s="34" t="s">
        <v>70</v>
      </c>
      <c r="M60" s="35">
        <f>SUM(M39:M59)</f>
        <v>13049</v>
      </c>
    </row>
    <row r="62" ht="12.75">
      <c r="A62" t="s">
        <v>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2014-05-21T10:53:42Z</cp:lastPrinted>
  <dcterms:created xsi:type="dcterms:W3CDTF">2008-08-18T07:30:19Z</dcterms:created>
  <dcterms:modified xsi:type="dcterms:W3CDTF">2014-11-25T10:33:20Z</dcterms:modified>
  <cp:category/>
  <cp:version/>
  <cp:contentType/>
  <cp:contentStatus/>
</cp:coreProperties>
</file>