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<sst xmlns="http://schemas.openxmlformats.org/spreadsheetml/2006/main" count="128" uniqueCount="105">
  <si>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</si>
  <si>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</si>
  <si>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</si>
  <si>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</si>
  <si>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</si>
  <si>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</si>
  <si>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</si>
  <si>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</si>
  <si>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</si>
  <si>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</si>
  <si>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</si>
  <si>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</si>
  <si>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</si>
  <si>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</si>
  <si>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</si>
  <si>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</si>
  <si>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</si>
  <si>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</si>
  <si>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</si>
  <si>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</si>
  <si>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</si>
  <si>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</si>
  <si>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</si>
  <si>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</si>
  <si>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</si>
  <si>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</si>
  <si>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</si>
  <si>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</si>
  <si>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</si>
  <si>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</si>
  <si>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</si>
  <si>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</si>
  <si>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</si>
  <si>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</si>
  <si>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</si>
  <si>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</si>
  <si>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</si>
  <si>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</si>
  <si>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</si>
  <si>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</si>
  <si>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</si>
  <si>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</si>
  <si>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</si>
  <si>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</si>
  <si>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</si>
  <si>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</si>
  <si>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</si>
  <si>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</si>
  <si>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</si>
  <si>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</si>
  <si>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</si>
  <si>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</si>
  <si>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</si>
  <si>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</si>
  <si>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</si>
  <si>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</si>
  <si>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</si>
  <si>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</si>
  <si>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</si>
  <si>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</si>
  <si>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</si>
  <si>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</si>
  <si>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</si>
  <si>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</si>
  <si>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</si>
  <si>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</si>
  <si>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</si>
  <si>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</si>
  <si>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</si>
  <si>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</si>
  <si>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</si>
  <si>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</si>
  <si>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</si>
  <si>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</si>
  <si>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</si>
  <si>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</si>
  <si>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</si>
  <si>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</si>
  <si>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</si>
  <si>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</si>
  <si>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</si>
  <si>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</si>
  <si>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0,7 ставки</t>
  </si>
  <si>
    <t>0,5 ставки</t>
  </si>
  <si>
    <t>(з/пл. и ЕСН администрации ООО , содерж.оргтехники, почт.канц-е  расходы)</t>
  </si>
  <si>
    <t xml:space="preserve"> 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</si>
  <si>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</si>
  <si>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</si>
  <si>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</si>
  <si>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</si>
  <si>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</si>
  <si>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 xml:space="preserve">             (прочистка по акту)</t>
  </si>
  <si>
    <t>Горгаз (техобслуживание и ремонт )</t>
  </si>
  <si>
    <t>Плановые накопления</t>
  </si>
  <si>
    <t>3.  Материалы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</si>
  <si>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</si>
  <si>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</si>
  <si>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2014 г.</t>
  </si>
  <si>
    <t>(спарк, ростелеком,,,,,)</t>
  </si>
  <si>
    <t>Лампа</t>
  </si>
  <si>
    <t>ост.на 01.03</t>
  </si>
  <si>
    <t>февраль</t>
  </si>
  <si>
    <t xml:space="preserve">                    за  февраль  2014 г.</t>
  </si>
  <si>
    <t>Смена ламп (1шт)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</si>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</sst>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K24" sqref="K24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102</v>
      </c>
    </row>
    <row r="3" spans="2:13" ht="12.75">
      <c r="B3" s="1" t="s">
        <v>85</v>
      </c>
      <c r="C3" s="8" t="s">
        <v>101</v>
      </c>
      <c r="D3" s="8" t="s">
        <v>97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95</v>
      </c>
      <c r="L6" s="25">
        <v>2</v>
      </c>
      <c r="M6" s="50">
        <f>L6*114.3*1.202</f>
        <v>274.7772</v>
      </c>
    </row>
    <row r="7" spans="1:13" ht="12.75">
      <c r="A7" t="s">
        <v>2</v>
      </c>
      <c r="E7">
        <v>2367.8</v>
      </c>
      <c r="F7" t="s">
        <v>71</v>
      </c>
      <c r="J7" s="14">
        <v>2</v>
      </c>
      <c r="K7" s="14" t="s">
        <v>47</v>
      </c>
      <c r="L7" s="14"/>
      <c r="M7" s="50">
        <f aca="true" t="shared" si="0" ref="M7:M18">L7*114.3*1.202</f>
        <v>0</v>
      </c>
    </row>
    <row r="8" spans="1:13" ht="12.75">
      <c r="A8" t="s">
        <v>3</v>
      </c>
      <c r="E8">
        <v>744.6</v>
      </c>
      <c r="F8" t="s">
        <v>71</v>
      </c>
      <c r="J8" s="15"/>
      <c r="K8" s="15" t="s">
        <v>48</v>
      </c>
      <c r="L8" s="21">
        <v>2</v>
      </c>
      <c r="M8" s="50">
        <f t="shared" si="0"/>
        <v>274.7772</v>
      </c>
    </row>
    <row r="9" spans="1:13" ht="12.75">
      <c r="A9" t="s">
        <v>4</v>
      </c>
      <c r="J9" s="16"/>
      <c r="K9" s="16" t="s">
        <v>49</v>
      </c>
      <c r="L9" s="23">
        <v>0</v>
      </c>
      <c r="M9" s="50">
        <f t="shared" si="0"/>
        <v>0</v>
      </c>
    </row>
    <row r="10" spans="1:13" ht="12.75">
      <c r="A10" t="s">
        <v>5</v>
      </c>
      <c r="E10">
        <v>497</v>
      </c>
      <c r="F10" t="s">
        <v>71</v>
      </c>
      <c r="J10" s="15">
        <v>3</v>
      </c>
      <c r="K10" s="24" t="s">
        <v>50</v>
      </c>
      <c r="L10" s="21"/>
      <c r="M10" s="50">
        <f t="shared" si="0"/>
        <v>0</v>
      </c>
    </row>
    <row r="11" spans="1:13" ht="12.75">
      <c r="A11" t="s">
        <v>6</v>
      </c>
      <c r="E11">
        <v>3463</v>
      </c>
      <c r="F11" t="s">
        <v>71</v>
      </c>
      <c r="J11" s="16"/>
      <c r="K11" s="18" t="s">
        <v>53</v>
      </c>
      <c r="L11" s="23">
        <v>0</v>
      </c>
      <c r="M11" s="50">
        <f t="shared" si="0"/>
        <v>0</v>
      </c>
    </row>
    <row r="12" spans="1:13" ht="12.75">
      <c r="A12" t="s">
        <v>7</v>
      </c>
      <c r="E12">
        <v>298.3</v>
      </c>
      <c r="F12" t="s">
        <v>71</v>
      </c>
      <c r="J12" s="14">
        <v>4</v>
      </c>
      <c r="K12" s="17" t="s">
        <v>51</v>
      </c>
      <c r="L12" s="22"/>
      <c r="M12" s="50">
        <f t="shared" si="0"/>
        <v>0</v>
      </c>
    </row>
    <row r="13" spans="10:13" ht="12.75">
      <c r="J13" s="16"/>
      <c r="K13" s="18" t="s">
        <v>52</v>
      </c>
      <c r="L13" s="23">
        <v>3</v>
      </c>
      <c r="M13" s="50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50">
        <f t="shared" si="0"/>
        <v>0</v>
      </c>
    </row>
    <row r="15" spans="10:13" ht="12.75">
      <c r="J15" s="14">
        <v>6</v>
      </c>
      <c r="K15" s="17" t="s">
        <v>55</v>
      </c>
      <c r="L15" s="22"/>
      <c r="M15" s="50">
        <f t="shared" si="0"/>
        <v>0</v>
      </c>
    </row>
    <row r="16" spans="1:13" ht="12.75">
      <c r="A16" s="2" t="s">
        <v>9</v>
      </c>
      <c r="F16" s="11">
        <v>27711.75</v>
      </c>
      <c r="J16" s="15" t="s">
        <v>56</v>
      </c>
      <c r="K16" s="26" t="s">
        <v>57</v>
      </c>
      <c r="L16" s="21">
        <v>0</v>
      </c>
      <c r="M16" s="50">
        <f t="shared" si="0"/>
        <v>0</v>
      </c>
    </row>
    <row r="17" spans="1:13" ht="12.75">
      <c r="A17" t="s">
        <v>10</v>
      </c>
      <c r="F17" s="5">
        <v>25320.5</v>
      </c>
      <c r="J17" s="15" t="s">
        <v>58</v>
      </c>
      <c r="K17" s="26" t="s">
        <v>59</v>
      </c>
      <c r="L17" s="21">
        <v>2</v>
      </c>
      <c r="M17" s="50">
        <f t="shared" si="0"/>
        <v>274.7772</v>
      </c>
    </row>
    <row r="18" spans="2:13" ht="12.75">
      <c r="B18" t="s">
        <v>11</v>
      </c>
      <c r="F18" s="9">
        <f>F17/F16</f>
        <v>0.9137098884047381</v>
      </c>
      <c r="J18" s="16" t="s">
        <v>60</v>
      </c>
      <c r="K18" s="18" t="s">
        <v>61</v>
      </c>
      <c r="L18" s="23">
        <v>2.47</v>
      </c>
      <c r="M18" s="50">
        <f t="shared" si="0"/>
        <v>339.349842</v>
      </c>
    </row>
    <row r="19" spans="1:13" ht="12.75">
      <c r="A19" t="s">
        <v>81</v>
      </c>
      <c r="B19" s="3" t="s">
        <v>98</v>
      </c>
      <c r="F19" s="11">
        <v>2123.96</v>
      </c>
      <c r="J19" s="20"/>
      <c r="K19" s="27" t="s">
        <v>62</v>
      </c>
      <c r="L19" s="28">
        <f>SUM(L6:L18)</f>
        <v>11.47</v>
      </c>
      <c r="M19" s="34">
        <f>SUM(M6:M18)</f>
        <v>1575.847242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27444.46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103</v>
      </c>
      <c r="L23" s="25">
        <v>0.07</v>
      </c>
      <c r="M23" s="33">
        <f>L23*114.3*1.202*1.15</f>
        <v>11.0597823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3">L24*114.3*1.202*1.15</f>
        <v>0</v>
      </c>
    </row>
    <row r="25" spans="1:13" ht="12.75">
      <c r="A25" t="s">
        <v>15</v>
      </c>
      <c r="D25" t="s">
        <v>82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2557.224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587</v>
      </c>
      <c r="C32" t="s">
        <v>20</v>
      </c>
      <c r="D32" s="5">
        <v>3.31</v>
      </c>
      <c r="E32" t="s">
        <v>17</v>
      </c>
      <c r="F32" s="5">
        <v>1942.97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744.6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89</v>
      </c>
      <c r="B34">
        <v>32</v>
      </c>
      <c r="C34" t="s">
        <v>90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SUM(L23:L33)</f>
        <v>0.07</v>
      </c>
      <c r="M34" s="34">
        <f>SUM(M23:M33)</f>
        <v>11.0597823</v>
      </c>
    </row>
    <row r="35" spans="1:11" ht="12.75">
      <c r="A35" s="46"/>
      <c r="B35" s="46" t="s">
        <v>91</v>
      </c>
      <c r="C35" s="46"/>
      <c r="D35" s="48"/>
      <c r="E35" s="46"/>
      <c r="F35" s="47">
        <v>0</v>
      </c>
      <c r="K35" s="1" t="s">
        <v>66</v>
      </c>
    </row>
    <row r="36" spans="1:13" ht="12.75">
      <c r="A36" s="4" t="s">
        <v>21</v>
      </c>
      <c r="B36" s="4"/>
      <c r="C36" s="10"/>
      <c r="F36" s="32">
        <f>SUM(F30:F35)</f>
        <v>4500.194</v>
      </c>
      <c r="J36" s="22" t="s">
        <v>39</v>
      </c>
      <c r="K36" s="22"/>
      <c r="L36" s="22" t="s">
        <v>67</v>
      </c>
      <c r="M36" s="22" t="s">
        <v>45</v>
      </c>
    </row>
    <row r="37" spans="1:13" ht="12.75">
      <c r="A37" s="4" t="s">
        <v>22</v>
      </c>
      <c r="B37" s="4"/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23</v>
      </c>
      <c r="C38">
        <v>150876</v>
      </c>
      <c r="D38">
        <v>219171.6</v>
      </c>
      <c r="E38">
        <v>2367.8</v>
      </c>
      <c r="F38" s="36">
        <f>C38/D38*E38</f>
        <v>1629.9748361557795</v>
      </c>
      <c r="J38" s="20">
        <v>1</v>
      </c>
      <c r="K38" s="20" t="s">
        <v>99</v>
      </c>
      <c r="L38" s="25" t="s">
        <v>104</v>
      </c>
      <c r="M38" s="25">
        <v>7.64</v>
      </c>
    </row>
    <row r="39" spans="1:13" ht="12.75">
      <c r="A39" t="s">
        <v>24</v>
      </c>
      <c r="C39">
        <v>145893</v>
      </c>
      <c r="D39">
        <v>219171.6</v>
      </c>
      <c r="E39">
        <v>2367.8</v>
      </c>
      <c r="F39" s="36">
        <f>C39/D39*E39</f>
        <v>1576.1414590211505</v>
      </c>
      <c r="J39" s="20">
        <v>2</v>
      </c>
      <c r="K39" s="20"/>
      <c r="L39" s="25"/>
      <c r="M39" s="25"/>
    </row>
    <row r="40" spans="1:13" ht="12.75">
      <c r="A40" t="s">
        <v>25</v>
      </c>
      <c r="F40" s="11">
        <f>M34</f>
        <v>11.0597823</v>
      </c>
      <c r="J40" s="20">
        <v>3</v>
      </c>
      <c r="K40" s="20"/>
      <c r="L40" s="25"/>
      <c r="M40" s="25"/>
    </row>
    <row r="41" spans="1:13" ht="12.75">
      <c r="A41" t="s">
        <v>80</v>
      </c>
      <c r="F41" s="5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M56</f>
        <v>7.64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2367.8</v>
      </c>
      <c r="C45" t="s">
        <v>16</v>
      </c>
      <c r="D45" s="11">
        <v>0.27</v>
      </c>
      <c r="E45" t="s">
        <v>17</v>
      </c>
      <c r="F45" s="11">
        <f>B45*D45</f>
        <v>639.306</v>
      </c>
      <c r="J45" s="20">
        <v>8</v>
      </c>
      <c r="K45" s="20"/>
      <c r="L45" s="25"/>
      <c r="M45" s="25"/>
    </row>
    <row r="46" spans="1:13" ht="12.75">
      <c r="A46" s="46" t="s">
        <v>92</v>
      </c>
      <c r="B46" s="46"/>
      <c r="C46" s="46"/>
      <c r="D46" s="47"/>
      <c r="E46" s="46"/>
      <c r="F46" s="47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4"/>
      <c r="C47" s="10"/>
      <c r="F47" s="32">
        <f>SUM(F38:F46)</f>
        <v>3864.12207747693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2367.8</v>
      </c>
      <c r="C49" t="s">
        <v>71</v>
      </c>
      <c r="D49" s="45">
        <v>0.13</v>
      </c>
      <c r="E49" s="7"/>
      <c r="F49" s="11">
        <f>B49*D49</f>
        <v>307.814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79</v>
      </c>
      <c r="F51" s="5"/>
      <c r="J51" s="20">
        <v>14</v>
      </c>
      <c r="K51" s="20"/>
      <c r="L51" s="25"/>
      <c r="M51" s="25"/>
    </row>
    <row r="52" spans="2:13" ht="12.75">
      <c r="B52">
        <v>2367.8</v>
      </c>
      <c r="C52" t="s">
        <v>78</v>
      </c>
      <c r="D52" s="11">
        <v>0.54</v>
      </c>
      <c r="F52" s="11">
        <f>B52*D52</f>
        <v>1278.612</v>
      </c>
      <c r="J52" s="20">
        <v>15</v>
      </c>
      <c r="K52" s="20"/>
      <c r="L52" s="25"/>
      <c r="M52" s="25"/>
    </row>
    <row r="53" spans="1:13" ht="12.75">
      <c r="A53" s="4" t="s">
        <v>33</v>
      </c>
      <c r="B53" s="1"/>
      <c r="F53" s="32">
        <f>F49+F52</f>
        <v>1586.4260000000002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>
        <v>17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18</v>
      </c>
      <c r="K55" s="20"/>
      <c r="L55" s="25"/>
      <c r="M55" s="25"/>
    </row>
    <row r="56" spans="2:13" ht="12.75">
      <c r="B56">
        <v>2367.8</v>
      </c>
      <c r="C56" t="s">
        <v>16</v>
      </c>
      <c r="D56" s="11">
        <v>2.57</v>
      </c>
      <c r="E56" t="s">
        <v>17</v>
      </c>
      <c r="F56" s="11">
        <f>B56*D56</f>
        <v>6085.246</v>
      </c>
      <c r="J56" s="20"/>
      <c r="K56" s="20"/>
      <c r="L56" s="31" t="s">
        <v>69</v>
      </c>
      <c r="M56" s="28">
        <f>SUM(M38:M55)</f>
        <v>7.64</v>
      </c>
    </row>
    <row r="57" spans="1:6" ht="12.75">
      <c r="A57" s="4" t="s">
        <v>35</v>
      </c>
      <c r="B57" s="1"/>
      <c r="F57" s="32">
        <f>SUM(F56)</f>
        <v>6085.246</v>
      </c>
    </row>
    <row r="58" spans="1:6" ht="12.75">
      <c r="A58" s="51" t="s">
        <v>96</v>
      </c>
      <c r="B58" s="52"/>
      <c r="C58" s="46"/>
      <c r="D58" s="48">
        <v>0</v>
      </c>
      <c r="E58" s="46"/>
      <c r="F58" s="53">
        <f>D58*E7</f>
        <v>0</v>
      </c>
    </row>
    <row r="59" spans="1:6" ht="12.75">
      <c r="A59" s="1" t="s">
        <v>36</v>
      </c>
      <c r="B59" s="1"/>
      <c r="F59" s="32">
        <f>F28+F36+F47+F53+F57+F58</f>
        <v>22475.09807747693</v>
      </c>
    </row>
    <row r="60" spans="1:6" ht="12.75">
      <c r="A60" s="1" t="s">
        <v>93</v>
      </c>
      <c r="B60" s="37"/>
      <c r="C60" s="49">
        <v>0.058</v>
      </c>
      <c r="D60" s="1"/>
      <c r="E60" s="1"/>
      <c r="F60" s="32">
        <f>F59*5.8%</f>
        <v>1303.5556884936618</v>
      </c>
    </row>
    <row r="61" spans="1:6" ht="15">
      <c r="A61" s="12" t="s">
        <v>38</v>
      </c>
      <c r="B61" s="12"/>
      <c r="C61" s="12"/>
      <c r="D61" s="12"/>
      <c r="E61" s="12"/>
      <c r="F61" s="35">
        <f>F59+F60</f>
        <v>23778.653765970594</v>
      </c>
    </row>
    <row r="62" spans="2:6" ht="12.75">
      <c r="B62" s="38" t="s">
        <v>74</v>
      </c>
      <c r="C62" s="39" t="s">
        <v>75</v>
      </c>
      <c r="D62" s="14" t="s">
        <v>76</v>
      </c>
      <c r="E62" s="14" t="s">
        <v>77</v>
      </c>
      <c r="F62" s="43" t="s">
        <v>100</v>
      </c>
    </row>
    <row r="63" spans="1:6" ht="12.75">
      <c r="A63" s="13"/>
      <c r="B63" s="40">
        <v>41671</v>
      </c>
      <c r="C63" s="41">
        <v>-63992</v>
      </c>
      <c r="D63" s="42">
        <f>F20</f>
        <v>27444.46</v>
      </c>
      <c r="E63" s="42">
        <f>F61</f>
        <v>23778.653765970594</v>
      </c>
      <c r="F63" s="44">
        <f>C63+D63-E63</f>
        <v>-60326.193765970595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2014-02-12T14:21:50Z</cp:lastPrinted>
  <dcterms:created xsi:type="dcterms:W3CDTF">2008-08-18T07:30:19Z</dcterms:created>
  <dcterms:modified xsi:type="dcterms:W3CDTF">2014-04-16T17:38:24Z</dcterms:modified>
  <cp:category/>
  <cp:version/>
  <cp:contentType/>
  <cp:contentStatus/>
</cp:coreProperties>
</file>