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<sst xmlns="http://schemas.openxmlformats.org/spreadsheetml/2006/main" count="129" uniqueCount="105">
  <si>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</si>
  <si>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</si>
  <si>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</si>
  <si>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</si>
  <si>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</si>
  <si>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</si>
  <si>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</si>
  <si>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</si>
  <si>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</si>
  <si>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</si>
  <si>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</si>
  <si>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</si>
  <si>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</si>
  <si>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</si>
  <si>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</si>
  <si>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</si>
  <si>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</si>
  <si>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</si>
  <si>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</si>
  <si>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</si>
  <si>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</si>
  <si>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</si>
  <si>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</si>
  <si>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</si>
  <si>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</si>
  <si>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</si>
  <si>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</si>
  <si>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</si>
  <si>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</si>
  <si>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</si>
  <si>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</si>
  <si>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</si>
  <si>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</si>
  <si>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</si>
  <si>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</si>
  <si>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</si>
  <si>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</si>
  <si>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</si>
  <si>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</si>
  <si>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</si>
  <si>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</si>
  <si>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</si>
  <si>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</si>
  <si>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</si>
  <si>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</si>
  <si>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</si>
  <si>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</si>
  <si>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</si>
  <si>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</si>
  <si>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</si>
  <si>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</si>
  <si>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</si>
  <si>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</si>
  <si>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</si>
  <si>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</si>
  <si>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</si>
  <si>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</si>
  <si>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</si>
  <si>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</si>
  <si>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</si>
  <si>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</si>
  <si>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</si>
  <si>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</si>
  <si>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</si>
  <si>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</si>
  <si>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</si>
  <si>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</si>
  <si>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</si>
  <si>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</si>
  <si>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</si>
  <si>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</si>
  <si>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</si>
  <si>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</si>
  <si>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</si>
  <si>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</si>
  <si>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</si>
  <si>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</si>
  <si>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</si>
  <si>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</si>
  <si>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</si>
  <si>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</si>
  <si>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</si>
  <si>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</si>
  <si>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</si>
  <si>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</si>
  <si>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</si>
  <si>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</si>
  <si>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</si>
  <si>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</si>
  <si>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</si>
  <si>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</si>
  <si>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</si>
  <si>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</si>
  <si>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</si>
  <si>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</si>
  <si>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ост.на 01.01</t>
  </si>
  <si>
    <t>декабрь</t>
  </si>
  <si>
    <t xml:space="preserve">                    за  декабрь  2014 г.</t>
  </si>
  <si>
    <t>3.   Материалы</t>
  </si>
  <si>
    <t>Прочистка канализации п-д2</t>
  </si>
  <si>
    <t>Вышка для уст-ки елки</t>
  </si>
  <si>
    <t>Смена ламп (1шт) п-д2</t>
  </si>
  <si>
    <t>Лампа</t>
  </si>
  <si>
    <t>Смена ламп (7шт) т.п.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</si>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</sst>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63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8" t="s">
        <v>90</v>
      </c>
      <c r="J3" s="14" t="s">
        <v>32</v>
      </c>
      <c r="K3" s="29" t="s">
        <v>58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88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4305.3</v>
      </c>
      <c r="F7" t="s">
        <v>64</v>
      </c>
      <c r="J7" s="14">
        <v>2</v>
      </c>
      <c r="K7" s="14" t="s">
        <v>40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64</v>
      </c>
      <c r="J8" s="15"/>
      <c r="K8" s="15" t="s">
        <v>41</v>
      </c>
      <c r="L8" s="21">
        <v>5.5</v>
      </c>
      <c r="M8" s="47">
        <f t="shared" si="0"/>
        <v>755.6373</v>
      </c>
    </row>
    <row r="9" spans="1:13" ht="12.75">
      <c r="A9" t="s">
        <v>4</v>
      </c>
      <c r="J9" s="16"/>
      <c r="K9" s="16" t="s">
        <v>42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519.2</v>
      </c>
      <c r="F10" t="s">
        <v>64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64</v>
      </c>
      <c r="J11" s="16"/>
      <c r="K11" s="18" t="s">
        <v>46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539</v>
      </c>
      <c r="F12" t="s">
        <v>64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45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48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49</v>
      </c>
      <c r="K16" s="26" t="s">
        <v>50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80295.49</v>
      </c>
      <c r="J17" s="15" t="s">
        <v>51</v>
      </c>
      <c r="K17" s="26" t="s">
        <v>52</v>
      </c>
      <c r="L17" s="21">
        <v>5</v>
      </c>
      <c r="M17" s="47">
        <f t="shared" si="0"/>
        <v>686.943</v>
      </c>
    </row>
    <row r="18" spans="2:13" ht="12.75">
      <c r="B18" t="s">
        <v>11</v>
      </c>
      <c r="F18" s="9">
        <f>F17/F16</f>
        <v>1.2977183117530429</v>
      </c>
      <c r="J18" s="16" t="s">
        <v>53</v>
      </c>
      <c r="K18" s="18" t="s">
        <v>54</v>
      </c>
      <c r="L18" s="23">
        <v>6.84</v>
      </c>
      <c r="M18" s="47">
        <f t="shared" si="0"/>
        <v>939.738024</v>
      </c>
    </row>
    <row r="19" spans="1:13" ht="12.75">
      <c r="A19" s="7" t="s">
        <v>91</v>
      </c>
      <c r="B19" s="7"/>
      <c r="C19" s="7"/>
      <c r="D19" s="7"/>
      <c r="E19" s="7"/>
      <c r="F19" s="5">
        <v>1318.96</v>
      </c>
      <c r="J19" s="20"/>
      <c r="K19" s="27" t="s">
        <v>55</v>
      </c>
      <c r="L19" s="28">
        <f>SUM(L6:L18)</f>
        <v>21.34</v>
      </c>
      <c r="M19" s="34">
        <f>SUM(M6:M18)</f>
        <v>2931.872724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81614.45000000001</v>
      </c>
      <c r="K20" s="1" t="s">
        <v>56</v>
      </c>
    </row>
    <row r="21" spans="10:13" ht="12.75">
      <c r="J21" s="22" t="s">
        <v>32</v>
      </c>
      <c r="K21" s="14"/>
      <c r="L21" s="22" t="s">
        <v>35</v>
      </c>
      <c r="M21" s="22" t="s">
        <v>38</v>
      </c>
    </row>
    <row r="22" spans="2:13" ht="12.75">
      <c r="B22" s="1" t="s">
        <v>13</v>
      </c>
      <c r="C22" s="1"/>
      <c r="J22" s="23" t="s">
        <v>33</v>
      </c>
      <c r="K22" s="23" t="s">
        <v>34</v>
      </c>
      <c r="L22" s="23" t="s">
        <v>57</v>
      </c>
      <c r="M22" s="23" t="s">
        <v>39</v>
      </c>
    </row>
    <row r="23" spans="10:13" ht="12.75">
      <c r="J23" s="20">
        <v>1</v>
      </c>
      <c r="K23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101</v>
      </c>
      <c r="L24" s="25">
        <v>0.07</v>
      </c>
      <c r="M24" s="33">
        <f aca="true" t="shared" si="1" ref="M24:M32">L24*114.3*1.202*1.15</f>
        <v>11.0597823</v>
      </c>
    </row>
    <row r="25" spans="1:13" ht="12.75">
      <c r="A25" t="s">
        <v>15</v>
      </c>
      <c r="D25" t="s">
        <v>82</v>
      </c>
      <c r="F25" s="11">
        <v>2590.31</v>
      </c>
      <c r="J25" s="20">
        <v>3</v>
      </c>
      <c r="K25" s="20" t="s">
        <v>103</v>
      </c>
      <c r="L25" s="25">
        <v>0.49</v>
      </c>
      <c r="M25" s="33">
        <f t="shared" si="1"/>
        <v>77.41847609999999</v>
      </c>
    </row>
    <row r="26" spans="1:13" ht="12.75">
      <c r="A26" s="6" t="s">
        <v>18</v>
      </c>
      <c r="D26" t="s">
        <v>83</v>
      </c>
      <c r="F26" s="5">
        <v>3017.26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1636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7243.57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1.16</v>
      </c>
      <c r="E30" t="s">
        <v>17</v>
      </c>
      <c r="F30" s="11">
        <f>E7*D30</f>
        <v>4994.148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617</v>
      </c>
      <c r="C31" t="s">
        <v>16</v>
      </c>
      <c r="D31" s="5">
        <v>0.5</v>
      </c>
      <c r="E31" t="s">
        <v>17</v>
      </c>
      <c r="F31" s="11">
        <f>B31*D31</f>
        <v>308.5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5302.648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65</v>
      </c>
      <c r="B33" s="10"/>
      <c r="C33" s="10"/>
      <c r="F33" s="1"/>
      <c r="J33" s="20"/>
      <c r="K33" s="30" t="s">
        <v>55</v>
      </c>
      <c r="L33" s="28">
        <f>SUM(L23:L32)</f>
        <v>5.390000000000001</v>
      </c>
      <c r="M33" s="34">
        <f>SUM(M23:M32)</f>
        <v>851.6032370999999</v>
      </c>
    </row>
    <row r="34" spans="1:11" ht="12.75">
      <c r="A34" s="50" t="s">
        <v>75</v>
      </c>
      <c r="B34" s="50">
        <v>2</v>
      </c>
      <c r="C34" s="50"/>
      <c r="D34" s="51">
        <v>5790</v>
      </c>
      <c r="E34" s="45"/>
      <c r="F34" s="46">
        <f>B34*D34</f>
        <v>11580</v>
      </c>
      <c r="K34" s="1" t="s">
        <v>59</v>
      </c>
    </row>
    <row r="35" spans="1:13" ht="12.75">
      <c r="A35" s="50" t="s">
        <v>94</v>
      </c>
      <c r="B35" s="50"/>
      <c r="C35" s="50"/>
      <c r="D35" s="51"/>
      <c r="E35" s="45"/>
      <c r="F35" s="46">
        <v>0</v>
      </c>
      <c r="J35" s="22" t="s">
        <v>32</v>
      </c>
      <c r="K35" s="22"/>
      <c r="L35" s="22" t="s">
        <v>60</v>
      </c>
      <c r="M35" s="22" t="s">
        <v>38</v>
      </c>
    </row>
    <row r="36" spans="1:13" ht="12.75">
      <c r="A36" s="4" t="s">
        <v>72</v>
      </c>
      <c r="F36" s="8">
        <f>F34+F35</f>
        <v>11580</v>
      </c>
      <c r="J36" s="23" t="s">
        <v>33</v>
      </c>
      <c r="K36" s="23" t="s">
        <v>34</v>
      </c>
      <c r="L36" s="23"/>
      <c r="M36" s="23" t="s">
        <v>61</v>
      </c>
    </row>
    <row r="37" spans="1:13" ht="12.75">
      <c r="A37" s="4" t="s">
        <v>66</v>
      </c>
      <c r="B37" s="4"/>
      <c r="J37" s="20">
        <v>1</v>
      </c>
      <c r="K37" s="20" t="s">
        <v>100</v>
      </c>
      <c r="L37" s="25"/>
      <c r="M37" s="25">
        <v>185</v>
      </c>
    </row>
    <row r="38" spans="1:13" ht="12.75">
      <c r="A38" t="s">
        <v>21</v>
      </c>
      <c r="C38">
        <v>167335</v>
      </c>
      <c r="D38">
        <v>219171.6</v>
      </c>
      <c r="E38">
        <v>4305.3</v>
      </c>
      <c r="F38" s="35">
        <f>C38/D38*E38</f>
        <v>3287.0471151371803</v>
      </c>
      <c r="J38" s="20">
        <v>2</v>
      </c>
      <c r="K38" s="20" t="s">
        <v>102</v>
      </c>
      <c r="L38" s="25" t="s">
        <v>104</v>
      </c>
      <c r="M38" s="25">
        <v>61.12</v>
      </c>
    </row>
    <row r="39" spans="1:13" ht="12.75">
      <c r="A39" t="s">
        <v>22</v>
      </c>
      <c r="C39">
        <v>149195</v>
      </c>
      <c r="D39">
        <v>219171.6</v>
      </c>
      <c r="E39">
        <v>4305.3</v>
      </c>
      <c r="F39" s="35">
        <f>C39/D39*E39</f>
        <v>2930.7138037044947</v>
      </c>
      <c r="J39" s="20">
        <v>3</v>
      </c>
      <c r="K39" s="20"/>
      <c r="L39" s="25"/>
      <c r="M39" s="25"/>
    </row>
    <row r="40" spans="1:13" ht="12.75">
      <c r="A40" t="s">
        <v>23</v>
      </c>
      <c r="F40" s="11">
        <f>M33</f>
        <v>851.6032370999999</v>
      </c>
      <c r="J40" s="20">
        <v>4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M56</f>
        <v>246.12</v>
      </c>
      <c r="J42" s="20">
        <v>6</v>
      </c>
      <c r="K42" s="20"/>
      <c r="L42" s="25"/>
      <c r="M42" s="25"/>
    </row>
    <row r="43" spans="1:13" ht="12.75">
      <c r="A43" t="s">
        <v>25</v>
      </c>
      <c r="F43" s="5"/>
      <c r="J43" s="20">
        <v>7</v>
      </c>
      <c r="K43" s="20"/>
      <c r="L43" s="25"/>
      <c r="M43" s="25"/>
    </row>
    <row r="44" spans="1:13" ht="12.75">
      <c r="A44" t="s">
        <v>26</v>
      </c>
      <c r="F44" s="5"/>
      <c r="J44" s="20">
        <v>8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0.55</v>
      </c>
      <c r="E45" t="s">
        <v>17</v>
      </c>
      <c r="F45" s="11">
        <f>B45*D45</f>
        <v>2367.9150000000004</v>
      </c>
      <c r="J45" s="20">
        <v>9</v>
      </c>
      <c r="K45" s="20"/>
      <c r="L45" s="25"/>
      <c r="M45" s="25"/>
    </row>
    <row r="46" spans="1:13" ht="12.75">
      <c r="A46" t="s">
        <v>92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69</v>
      </c>
      <c r="B47" s="10"/>
      <c r="C47" s="10"/>
      <c r="F47" s="32">
        <f>SUM(F38:F46)</f>
        <v>9683.399155941675</v>
      </c>
      <c r="J47" s="20">
        <v>11</v>
      </c>
      <c r="K47" s="20"/>
      <c r="L47" s="25"/>
      <c r="M47" s="25"/>
    </row>
    <row r="48" spans="1:13" ht="12.75">
      <c r="A48" s="4" t="s">
        <v>67</v>
      </c>
      <c r="F48" s="5"/>
      <c r="J48" s="20">
        <v>12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64</v>
      </c>
      <c r="D49" s="5">
        <v>0.26</v>
      </c>
      <c r="E49" t="s">
        <v>17</v>
      </c>
      <c r="F49" s="11">
        <f>B49*D49</f>
        <v>1119.3780000000002</v>
      </c>
      <c r="J49" s="20">
        <v>13</v>
      </c>
      <c r="K49" s="20"/>
      <c r="L49" s="25"/>
      <c r="M49" s="25"/>
    </row>
    <row r="50" spans="1:13" ht="12.75">
      <c r="A50" t="s">
        <v>28</v>
      </c>
      <c r="F50" s="5"/>
      <c r="J50" s="20">
        <v>14</v>
      </c>
      <c r="K50" s="20"/>
      <c r="L50" s="25"/>
      <c r="M50" s="25"/>
    </row>
    <row r="51" spans="1:13" ht="12.75">
      <c r="A51" s="7" t="s">
        <v>81</v>
      </c>
      <c r="J51" s="20">
        <v>15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0.88</v>
      </c>
      <c r="E52" t="s">
        <v>17</v>
      </c>
      <c r="F52" s="11">
        <f>B52*D52</f>
        <v>3788.664</v>
      </c>
      <c r="J52" s="20">
        <v>16</v>
      </c>
      <c r="K52" s="20"/>
      <c r="L52" s="25"/>
      <c r="M52" s="25"/>
    </row>
    <row r="53" spans="1:13" ht="12.75">
      <c r="A53" s="4" t="s">
        <v>68</v>
      </c>
      <c r="F53" s="32">
        <f>F49+F52</f>
        <v>4908.042</v>
      </c>
      <c r="J53" s="20">
        <v>17</v>
      </c>
      <c r="K53" s="20"/>
      <c r="L53" s="25"/>
      <c r="M53" s="25"/>
    </row>
    <row r="54" spans="1:13" ht="12.75">
      <c r="A54" s="4" t="s">
        <v>70</v>
      </c>
      <c r="J54" s="20">
        <v>18</v>
      </c>
      <c r="K54" s="20"/>
      <c r="L54" s="25"/>
      <c r="M54" s="25"/>
    </row>
    <row r="55" spans="1:13" ht="12.75">
      <c r="A55" s="7" t="s">
        <v>85</v>
      </c>
      <c r="B55" s="7"/>
      <c r="C55" s="7"/>
      <c r="D55" s="7"/>
      <c r="E55" s="7"/>
      <c r="F55" s="7"/>
      <c r="J55" s="20">
        <v>19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2.63</v>
      </c>
      <c r="E56" t="s">
        <v>17</v>
      </c>
      <c r="F56" s="11">
        <f>B56*D56</f>
        <v>11322.939</v>
      </c>
      <c r="J56" s="20"/>
      <c r="K56" s="20"/>
      <c r="L56" s="31" t="s">
        <v>62</v>
      </c>
      <c r="M56" s="34">
        <f>SUM(M37:M55)</f>
        <v>246.12</v>
      </c>
    </row>
    <row r="57" spans="1:6" ht="12.75">
      <c r="A57" s="4" t="s">
        <v>71</v>
      </c>
      <c r="B57" s="1"/>
      <c r="F57" s="32">
        <f>SUM(F56)</f>
        <v>11322.939</v>
      </c>
    </row>
    <row r="58" spans="1:6" ht="12.75">
      <c r="A58" s="48" t="s">
        <v>89</v>
      </c>
      <c r="B58" s="45"/>
      <c r="C58" s="45"/>
      <c r="D58" s="46">
        <v>2.51</v>
      </c>
      <c r="E58" s="45"/>
      <c r="F58" s="49">
        <f>D58*E7</f>
        <v>10806.303</v>
      </c>
    </row>
    <row r="59" spans="1:6" ht="12.75">
      <c r="A59" s="1" t="s">
        <v>29</v>
      </c>
      <c r="B59" s="1"/>
      <c r="F59" s="32">
        <f>F28+F32+F36+F47+F53+F57+F58</f>
        <v>60846.901155941676</v>
      </c>
    </row>
    <row r="60" spans="1:6" ht="12.75">
      <c r="A60" s="1" t="s">
        <v>87</v>
      </c>
      <c r="B60" s="37"/>
      <c r="C60" s="37">
        <v>0.058</v>
      </c>
      <c r="D60" s="1"/>
      <c r="E60" s="1"/>
      <c r="F60" s="32">
        <f>F59*5.8%</f>
        <v>3529.120267044617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64376.02142298629</v>
      </c>
    </row>
    <row r="62" spans="2:6" ht="12.75">
      <c r="B62" s="38" t="s">
        <v>76</v>
      </c>
      <c r="C62" s="39" t="s">
        <v>77</v>
      </c>
      <c r="D62" s="22" t="s">
        <v>78</v>
      </c>
      <c r="E62" s="22" t="s">
        <v>79</v>
      </c>
      <c r="F62" s="42" t="s">
        <v>95</v>
      </c>
    </row>
    <row r="63" spans="1:6" ht="12.75">
      <c r="A63" s="13"/>
      <c r="B63" s="40">
        <v>42339</v>
      </c>
      <c r="C63" s="41">
        <v>-108172</v>
      </c>
      <c r="D63" s="43">
        <f>F20</f>
        <v>81614.45000000001</v>
      </c>
      <c r="E63" s="43">
        <f>F61</f>
        <v>64376.02142298629</v>
      </c>
      <c r="F63" s="44">
        <f>C63+D63-E63</f>
        <v>-90933.57142298628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2015-02-28T12:17:13Z</dcterms:modified>
  <cp:category/>
  <cp:version/>
  <cp:contentType/>
  <cp:contentStatus/>
</cp:coreProperties>
</file>