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<sst xmlns="http://schemas.openxmlformats.org/spreadsheetml/2006/main" count="126" uniqueCount="102">
  <si>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</si>
  <si>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</si>
  <si>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</si>
  <si>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</si>
  <si>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</si>
  <si>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</si>
  <si>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</si>
  <si>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</si>
  <si>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</si>
  <si>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</si>
  <si>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</si>
  <si>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</si>
  <si>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</si>
  <si>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</si>
  <si>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</si>
  <si>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</si>
  <si>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</si>
  <si>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</si>
  <si>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</si>
  <si>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</si>
  <si>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</si>
  <si>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</si>
  <si>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</si>
  <si>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</si>
  <si>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</si>
  <si>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</si>
  <si>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</si>
  <si>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</si>
  <si>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</si>
  <si>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</si>
  <si>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</si>
  <si>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</si>
  <si>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</si>
  <si>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</si>
  <si>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</si>
  <si>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</si>
  <si>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</si>
  <si>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</si>
  <si>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</si>
  <si>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</si>
  <si>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</si>
  <si>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</si>
  <si>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</si>
  <si>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</si>
  <si>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</si>
  <si>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</si>
  <si>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</si>
  <si>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</si>
  <si>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</si>
  <si>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</si>
  <si>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</si>
  <si>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</si>
  <si>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</si>
  <si>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</si>
  <si>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</si>
  <si>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</si>
  <si>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</si>
  <si>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</si>
  <si>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</si>
  <si>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</si>
  <si>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</si>
  <si>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</si>
  <si>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</si>
  <si>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</si>
  <si>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</si>
  <si>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</si>
  <si>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</si>
  <si>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</si>
  <si>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</si>
  <si>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</si>
  <si>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</si>
  <si>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</si>
  <si>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</si>
  <si>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</si>
  <si>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</si>
  <si>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</si>
  <si>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</si>
  <si>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</si>
  <si>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</si>
  <si>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</si>
  <si>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</si>
  <si>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</si>
  <si>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</si>
  <si>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</si>
  <si>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</si>
  <si>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</si>
  <si>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</si>
  <si>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</si>
  <si>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</si>
  <si>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</si>
  <si>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</si>
  <si>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</si>
  <si>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</si>
  <si>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</si>
  <si>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</si>
  <si>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</si>
  <si>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ост.на 01.12</t>
  </si>
  <si>
    <t>ноябрь</t>
  </si>
  <si>
    <t xml:space="preserve">                    за   ноябрь   2014 г.</t>
  </si>
  <si>
    <t>Смена ламп (14шт)</t>
  </si>
  <si>
    <t>Лампа</t>
  </si>
  <si>
    <t>14шт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</si>
</sst>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3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64</v>
      </c>
      <c r="C2" s="1"/>
      <c r="D2" s="1" t="s">
        <v>66</v>
      </c>
      <c r="K2" t="s">
        <v>98</v>
      </c>
    </row>
    <row r="3" spans="2:13" ht="12.75">
      <c r="B3" s="1" t="s">
        <v>84</v>
      </c>
      <c r="C3" s="8" t="s">
        <v>97</v>
      </c>
      <c r="D3" s="8" t="s">
        <v>91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89</v>
      </c>
      <c r="L6" s="25">
        <v>4</v>
      </c>
      <c r="M6" s="48">
        <f>L6*114.3*1.202</f>
        <v>549.5544</v>
      </c>
    </row>
    <row r="7" spans="1:13" ht="12.75">
      <c r="A7" t="s">
        <v>2</v>
      </c>
      <c r="E7">
        <v>5945.5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65</v>
      </c>
      <c r="J8" s="15"/>
      <c r="K8" s="15" t="s">
        <v>42</v>
      </c>
      <c r="L8" s="21">
        <v>6</v>
      </c>
      <c r="M8" s="48">
        <f t="shared" si="0"/>
        <v>824.3315999999999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9</v>
      </c>
      <c r="M13" s="48">
        <f t="shared" si="0"/>
        <v>1236.4974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84892.72</v>
      </c>
      <c r="J17" s="15" t="s">
        <v>52</v>
      </c>
      <c r="K17" s="26" t="s">
        <v>53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0.9938649042646901</v>
      </c>
      <c r="J18" s="16" t="s">
        <v>54</v>
      </c>
      <c r="K18" s="18" t="s">
        <v>55</v>
      </c>
      <c r="L18" s="23">
        <v>4.84</v>
      </c>
      <c r="M18" s="48">
        <f t="shared" si="0"/>
        <v>664.960824</v>
      </c>
    </row>
    <row r="19" spans="1:13" ht="12.75">
      <c r="A19" s="7" t="s">
        <v>92</v>
      </c>
      <c r="B19" s="7"/>
      <c r="C19" s="7"/>
      <c r="D19" s="7"/>
      <c r="E19" s="7"/>
      <c r="F19" s="5">
        <v>1433.96</v>
      </c>
      <c r="J19" s="20"/>
      <c r="K19" s="27" t="s">
        <v>56</v>
      </c>
      <c r="L19" s="28">
        <f>SUM(L6:L18)</f>
        <v>29.84</v>
      </c>
      <c r="M19" s="34">
        <f>SUM(M6:M18)</f>
        <v>4099.675824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86326.68000000001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s="20" t="s">
        <v>99</v>
      </c>
      <c r="L23" s="25">
        <v>0.98</v>
      </c>
      <c r="M23" s="33">
        <f>L23*114.3*1.202*1.15</f>
        <v>154.83695219999998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3">L24*114.3*1.202*1.15</f>
        <v>0</v>
      </c>
    </row>
    <row r="25" spans="1:13" ht="12.75">
      <c r="A25" t="s">
        <v>15</v>
      </c>
      <c r="D25" t="s">
        <v>95</v>
      </c>
      <c r="F25" s="11">
        <v>4625.3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87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6538.88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1.16</v>
      </c>
      <c r="E30" t="s">
        <v>17</v>
      </c>
      <c r="F30" s="11">
        <f>E7*D30</f>
        <v>6896.78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6896.78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68</v>
      </c>
      <c r="B33" s="10"/>
      <c r="C33" s="10"/>
      <c r="F33" s="8"/>
      <c r="J33" s="20">
        <v>11</v>
      </c>
      <c r="K33" s="20"/>
      <c r="L33" s="25"/>
      <c r="M33" s="33">
        <f t="shared" si="1"/>
        <v>0</v>
      </c>
    </row>
    <row r="34" spans="1:13" ht="12.75">
      <c r="A34" s="10" t="s">
        <v>69</v>
      </c>
      <c r="B34" s="10">
        <v>3</v>
      </c>
      <c r="C34" s="10"/>
      <c r="D34" s="5">
        <v>5790</v>
      </c>
      <c r="F34" s="36">
        <f>B34*D34</f>
        <v>17370</v>
      </c>
      <c r="J34" s="20"/>
      <c r="K34" s="30" t="s">
        <v>56</v>
      </c>
      <c r="L34" s="28">
        <f>SUM(L23:L33)</f>
        <v>0.98</v>
      </c>
      <c r="M34" s="34">
        <f>SUM(M23:M33)</f>
        <v>154.83695219999998</v>
      </c>
    </row>
    <row r="35" spans="1:11" ht="12.75">
      <c r="A35" s="4" t="s">
        <v>76</v>
      </c>
      <c r="F35" s="8">
        <f>SUM(F34)</f>
        <v>17370</v>
      </c>
      <c r="K35" s="1" t="s">
        <v>60</v>
      </c>
    </row>
    <row r="36" spans="1:13" ht="12.75">
      <c r="A36" s="4" t="s">
        <v>70</v>
      </c>
      <c r="B36" s="4"/>
      <c r="J36" s="22" t="s">
        <v>33</v>
      </c>
      <c r="K36" s="22"/>
      <c r="L36" s="22" t="s">
        <v>61</v>
      </c>
      <c r="M36" s="22" t="s">
        <v>39</v>
      </c>
    </row>
    <row r="37" spans="1:13" ht="12.75">
      <c r="A37" t="s">
        <v>21</v>
      </c>
      <c r="C37">
        <v>160477</v>
      </c>
      <c r="D37">
        <v>219171.6</v>
      </c>
      <c r="E37">
        <v>5945.5</v>
      </c>
      <c r="F37" s="35">
        <f>C37/D37*E37</f>
        <v>4353.283014313898</v>
      </c>
      <c r="J37" s="23" t="s">
        <v>34</v>
      </c>
      <c r="K37" s="23" t="s">
        <v>35</v>
      </c>
      <c r="L37" s="23"/>
      <c r="M37" s="23" t="s">
        <v>62</v>
      </c>
    </row>
    <row r="38" spans="1:13" ht="12.75">
      <c r="A38" t="s">
        <v>22</v>
      </c>
      <c r="C38">
        <v>151138</v>
      </c>
      <c r="D38">
        <v>219171.6</v>
      </c>
      <c r="E38">
        <v>5945.5</v>
      </c>
      <c r="F38" s="35">
        <f>C38/D38*E38</f>
        <v>4099.94259748982</v>
      </c>
      <c r="J38" s="20">
        <v>1</v>
      </c>
      <c r="K38" s="20" t="s">
        <v>100</v>
      </c>
      <c r="L38" s="25" t="s">
        <v>101</v>
      </c>
      <c r="M38" s="25">
        <v>106.96</v>
      </c>
    </row>
    <row r="39" spans="1:13" ht="12.75">
      <c r="A39" t="s">
        <v>23</v>
      </c>
      <c r="F39" s="11">
        <f>M34</f>
        <v>154.83695219999998</v>
      </c>
      <c r="J39" s="20">
        <v>2</v>
      </c>
      <c r="K39" s="20"/>
      <c r="L39" s="25"/>
      <c r="M39" s="25"/>
    </row>
    <row r="40" spans="1:13" ht="12.75">
      <c r="A40" t="s">
        <v>81</v>
      </c>
      <c r="F40" s="5">
        <v>0</v>
      </c>
      <c r="J40" s="20">
        <v>3</v>
      </c>
      <c r="K40" s="20"/>
      <c r="L40" s="25"/>
      <c r="M40" s="25"/>
    </row>
    <row r="41" spans="1:13" ht="12.75">
      <c r="A41" t="s">
        <v>24</v>
      </c>
      <c r="F41" s="11">
        <f>M62</f>
        <v>106.96</v>
      </c>
      <c r="J41" s="20">
        <v>4</v>
      </c>
      <c r="K41" s="20"/>
      <c r="L41" s="25"/>
      <c r="M41" s="25"/>
    </row>
    <row r="42" spans="1:13" ht="12.75">
      <c r="A42" t="s">
        <v>25</v>
      </c>
      <c r="F42" s="5"/>
      <c r="J42" s="20">
        <v>5</v>
      </c>
      <c r="K42" s="20"/>
      <c r="L42" s="25"/>
      <c r="M42" s="25"/>
    </row>
    <row r="43" spans="1:13" ht="12.75">
      <c r="A43" t="s">
        <v>26</v>
      </c>
      <c r="F43" s="5"/>
      <c r="J43" s="20">
        <v>6</v>
      </c>
      <c r="K43" s="20"/>
      <c r="L43" s="25"/>
      <c r="M43" s="25"/>
    </row>
    <row r="44" spans="2:13" ht="12.75">
      <c r="B44">
        <v>5945.5</v>
      </c>
      <c r="C44" t="s">
        <v>16</v>
      </c>
      <c r="D44" s="11">
        <v>0.32</v>
      </c>
      <c r="E44" t="s">
        <v>17</v>
      </c>
      <c r="F44" s="11">
        <f>B44*D44</f>
        <v>1902.56</v>
      </c>
      <c r="J44" s="20">
        <v>7</v>
      </c>
      <c r="K44" s="20"/>
      <c r="L44" s="25"/>
      <c r="M44" s="25"/>
    </row>
    <row r="45" spans="1:13" ht="12.75">
      <c r="A45" s="46" t="s">
        <v>86</v>
      </c>
      <c r="B45" s="46"/>
      <c r="C45" s="46"/>
      <c r="D45" s="46"/>
      <c r="E45" s="46"/>
      <c r="F45" s="47">
        <v>0</v>
      </c>
      <c r="J45" s="20">
        <v>8</v>
      </c>
      <c r="K45" s="20"/>
      <c r="L45" s="25"/>
      <c r="M45" s="25"/>
    </row>
    <row r="46" spans="1:13" ht="12.75">
      <c r="A46" s="4" t="s">
        <v>73</v>
      </c>
      <c r="B46" s="10"/>
      <c r="C46" s="10"/>
      <c r="F46" s="32">
        <f>SUM(F37:F44)</f>
        <v>10617.582564003716</v>
      </c>
      <c r="J46" s="20">
        <v>9</v>
      </c>
      <c r="K46" s="20"/>
      <c r="L46" s="25"/>
      <c r="M46" s="25"/>
    </row>
    <row r="47" spans="1:13" ht="12.75">
      <c r="A47" s="4" t="s">
        <v>71</v>
      </c>
      <c r="F47" s="5"/>
      <c r="J47" s="20">
        <v>10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65</v>
      </c>
      <c r="D48" s="5">
        <v>0.22</v>
      </c>
      <c r="E48" t="s">
        <v>17</v>
      </c>
      <c r="F48" s="11">
        <f>B48*D48</f>
        <v>1308.01</v>
      </c>
      <c r="J48" s="20">
        <v>11</v>
      </c>
      <c r="K48" s="20"/>
      <c r="L48" s="25"/>
      <c r="M48" s="25"/>
    </row>
    <row r="49" spans="1:13" ht="12.75">
      <c r="A49" t="s">
        <v>28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0.75</v>
      </c>
      <c r="E51" t="s">
        <v>17</v>
      </c>
      <c r="F51" s="11">
        <f>B51*D51</f>
        <v>4459.125</v>
      </c>
      <c r="J51" s="20">
        <v>14</v>
      </c>
      <c r="K51" s="20"/>
      <c r="L51" s="25"/>
      <c r="M51" s="25"/>
    </row>
    <row r="52" spans="1:13" ht="12.75">
      <c r="A52" s="4" t="s">
        <v>72</v>
      </c>
      <c r="F52" s="32">
        <f>F48+F51</f>
        <v>5767.135</v>
      </c>
      <c r="J52" s="20">
        <v>15</v>
      </c>
      <c r="K52" s="20"/>
      <c r="L52" s="25"/>
      <c r="M52" s="25"/>
    </row>
    <row r="53" spans="1:13" ht="12.75">
      <c r="A53" s="4" t="s">
        <v>74</v>
      </c>
      <c r="J53" s="20">
        <v>16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17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2.19</v>
      </c>
      <c r="E55" t="s">
        <v>17</v>
      </c>
      <c r="F55" s="11">
        <f>B55*D55</f>
        <v>13020.645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75</v>
      </c>
      <c r="F56" s="32">
        <f>SUM(F55)</f>
        <v>13020.645</v>
      </c>
      <c r="J56" s="20">
        <v>19</v>
      </c>
      <c r="K56" s="20"/>
      <c r="L56" s="25"/>
      <c r="M56" s="25"/>
    </row>
    <row r="57" spans="1:13" ht="12.75">
      <c r="A57" s="49" t="s">
        <v>90</v>
      </c>
      <c r="B57" s="46"/>
      <c r="C57" s="46"/>
      <c r="D57" s="47">
        <v>0</v>
      </c>
      <c r="E57" s="46"/>
      <c r="F57" s="50">
        <f>D57*E7</f>
        <v>0</v>
      </c>
      <c r="J57" s="20">
        <v>20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60211.022564003724</v>
      </c>
      <c r="J58" s="20">
        <v>21</v>
      </c>
      <c r="K58" s="20"/>
      <c r="L58" s="25"/>
      <c r="M58" s="25"/>
    </row>
    <row r="59" spans="1:13" ht="12.75">
      <c r="A59" s="1" t="s">
        <v>88</v>
      </c>
      <c r="B59" s="37"/>
      <c r="C59" s="37">
        <v>0.058</v>
      </c>
      <c r="D59" s="1"/>
      <c r="E59" s="1"/>
      <c r="F59" s="32">
        <f>F58*5.8%</f>
        <v>3492.239308712216</v>
      </c>
      <c r="J59" s="20">
        <v>22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63703.26187271594</v>
      </c>
      <c r="J60" s="20">
        <v>23</v>
      </c>
      <c r="K60" s="20"/>
      <c r="L60" s="25"/>
      <c r="M60" s="25"/>
    </row>
    <row r="61" spans="2:13" ht="12.75">
      <c r="B61" s="38" t="s">
        <v>77</v>
      </c>
      <c r="C61" s="39" t="s">
        <v>78</v>
      </c>
      <c r="D61" s="22" t="s">
        <v>79</v>
      </c>
      <c r="E61" s="22" t="s">
        <v>80</v>
      </c>
      <c r="F61" s="42" t="s">
        <v>96</v>
      </c>
      <c r="J61" s="20">
        <v>24</v>
      </c>
      <c r="K61" s="20"/>
      <c r="L61" s="25"/>
      <c r="M61" s="25"/>
    </row>
    <row r="62" spans="1:13" ht="12.75">
      <c r="A62" s="13"/>
      <c r="B62" s="40">
        <v>42309</v>
      </c>
      <c r="C62" s="41">
        <v>-58760</v>
      </c>
      <c r="D62" s="44">
        <f>F20</f>
        <v>86326.68000000001</v>
      </c>
      <c r="E62" s="44">
        <f>F60</f>
        <v>63703.26187271594</v>
      </c>
      <c r="F62" s="45">
        <f>C62+D62-E62</f>
        <v>-36136.581872715935</v>
      </c>
      <c r="J62" s="20"/>
      <c r="K62" s="20"/>
      <c r="L62" s="31" t="s">
        <v>63</v>
      </c>
      <c r="M62" s="34">
        <f>SUM(M38:M61)</f>
        <v>106.96</v>
      </c>
    </row>
    <row r="65" ht="12.75">
      <c r="A65" t="s">
        <v>94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2014-01-20T11:21:30Z</cp:lastPrinted>
  <dcterms:created xsi:type="dcterms:W3CDTF">2008-08-18T07:30:19Z</dcterms:created>
  <dcterms:modified xsi:type="dcterms:W3CDTF">2015-01-28T09:15:17Z</dcterms:modified>
  <cp:category/>
  <cp:version/>
  <cp:contentType/>
  <cp:contentStatus/>
</cp:coreProperties>
</file>