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<sst xmlns="http://schemas.openxmlformats.org/spreadsheetml/2006/main" count="121" uniqueCount="97">
  <si>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</si>
  <si>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</si>
  <si>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</si>
  <si>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</si>
  <si>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</si>
  <si>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</si>
  <si>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</si>
  <si>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</si>
  <si>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</si>
  <si>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</si>
  <si>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</si>
  <si>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</si>
  <si>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</si>
  <si>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</si>
  <si>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</si>
  <si>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</si>
  <si>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</si>
  <si>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</si>
  <si>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</si>
  <si>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</si>
  <si>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</si>
  <si>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</si>
  <si>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</si>
  <si>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</si>
  <si>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</si>
  <si>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</si>
  <si>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</si>
  <si>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</si>
  <si>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</si>
  <si>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</si>
  <si>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</si>
  <si>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</si>
  <si>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</si>
  <si>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</si>
  <si>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</si>
  <si>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</si>
  <si>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</si>
  <si>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</si>
  <si>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</si>
  <si>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</si>
  <si>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</si>
  <si>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</si>
  <si>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</si>
  <si>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</si>
  <si>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</si>
  <si>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</si>
  <si>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</si>
  <si>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</si>
  <si>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</si>
  <si>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</si>
  <si>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</si>
  <si>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</si>
  <si>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</si>
  <si>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</si>
  <si>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</si>
  <si>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</si>
  <si>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</si>
  <si>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</si>
  <si>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</si>
  <si>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</si>
  <si>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</si>
  <si>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</si>
  <si>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</si>
  <si>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</si>
  <si>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</si>
  <si>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</si>
  <si>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</si>
  <si>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</si>
  <si>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</si>
  <si>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</si>
  <si>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</si>
  <si>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</si>
  <si>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</si>
  <si>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</si>
  <si>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</si>
  <si>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</si>
  <si>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</si>
  <si>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</si>
  <si>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</si>
  <si>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</si>
  <si>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0,4 ставки</t>
  </si>
  <si>
    <t>0,2 ставки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</si>
  <si>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</si>
  <si>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</si>
  <si>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</si>
  <si>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</si>
  <si>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</si>
  <si>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</si>
  <si>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</si>
  <si>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Арендаторы (интер-телеком, ростелеком)</t>
  </si>
  <si>
    <t>2) Дератизация</t>
  </si>
  <si>
    <t xml:space="preserve">                         Старший по дому ___________________________</t>
  </si>
  <si>
    <t xml:space="preserve">3.  </t>
  </si>
  <si>
    <t>ост.на 01.12</t>
  </si>
  <si>
    <t>ноябрь</t>
  </si>
  <si>
    <t xml:space="preserve">                    за   ноябрь   2014 г.</t>
  </si>
  <si>
    <t>ООО "Леондр" (ремонт кровли (договор подряда)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</si>
</sst>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0" borderId="16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F38" sqref="F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95</v>
      </c>
    </row>
    <row r="3" spans="2:13" ht="12.75">
      <c r="B3" s="1" t="s">
        <v>82</v>
      </c>
      <c r="C3" s="8" t="s">
        <v>94</v>
      </c>
      <c r="D3" s="8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2042.8</v>
      </c>
      <c r="F7" t="s">
        <v>71</v>
      </c>
      <c r="J7" s="14">
        <v>2</v>
      </c>
      <c r="K7" s="14" t="s">
        <v>47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640</v>
      </c>
      <c r="F8" t="s">
        <v>71</v>
      </c>
      <c r="J8" s="15"/>
      <c r="K8" s="15" t="s">
        <v>48</v>
      </c>
      <c r="L8" s="21">
        <v>2</v>
      </c>
      <c r="M8" s="49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220</v>
      </c>
      <c r="F10" t="s">
        <v>71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2354</v>
      </c>
      <c r="F11" t="s">
        <v>71</v>
      </c>
      <c r="J11" s="16"/>
      <c r="K11" s="18" t="s">
        <v>53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136</v>
      </c>
      <c r="F12" t="s">
        <v>71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52</v>
      </c>
      <c r="L13" s="23">
        <v>3</v>
      </c>
      <c r="M13" s="49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23932.95</v>
      </c>
      <c r="J16" s="15" t="s">
        <v>56</v>
      </c>
      <c r="K16" s="26" t="s">
        <v>57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27953.4</v>
      </c>
      <c r="J17" s="15" t="s">
        <v>58</v>
      </c>
      <c r="K17" s="26" t="s">
        <v>59</v>
      </c>
      <c r="L17" s="21">
        <v>3.26</v>
      </c>
      <c r="M17" s="49">
        <f t="shared" si="0"/>
        <v>447.8868359999999</v>
      </c>
    </row>
    <row r="18" spans="2:13" ht="12.75">
      <c r="B18" t="s">
        <v>11</v>
      </c>
      <c r="F18" s="9">
        <f>F17/F16</f>
        <v>1.1679880666612348</v>
      </c>
      <c r="J18" s="16" t="s">
        <v>60</v>
      </c>
      <c r="K18" s="18" t="s">
        <v>61</v>
      </c>
      <c r="L18" s="23">
        <v>0</v>
      </c>
      <c r="M18" s="49">
        <f t="shared" si="0"/>
        <v>0</v>
      </c>
    </row>
    <row r="19" spans="1:13" ht="12.75">
      <c r="A19" t="s">
        <v>89</v>
      </c>
      <c r="F19" s="11">
        <v>600</v>
      </c>
      <c r="J19" s="20"/>
      <c r="K19" s="27" t="s">
        <v>62</v>
      </c>
      <c r="L19" s="28">
        <f>SUM(L6:L18)</f>
        <v>10.26</v>
      </c>
      <c r="M19" s="34">
        <f>SUM(M6:M18)</f>
        <v>1409.6070359999999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28553.4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/>
      <c r="L23" s="25"/>
      <c r="M23" s="33">
        <f aca="true" t="shared" si="1" ref="M23:M28">L23*114.3*1.202*1.15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80</v>
      </c>
      <c r="F25" s="11">
        <v>2312.65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956.79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5</v>
      </c>
      <c r="K27" s="20" t="s">
        <v>96</v>
      </c>
      <c r="L27" s="25"/>
      <c r="M27" s="33">
        <v>145054.63</v>
      </c>
    </row>
    <row r="28" spans="1:13" ht="12.75">
      <c r="A28" s="4" t="s">
        <v>37</v>
      </c>
      <c r="F28" s="32">
        <f>F25+F26+F27</f>
        <v>3269.44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>L29*114.3*1.202*1.15</f>
        <v>0</v>
      </c>
    </row>
    <row r="30" spans="1:13" ht="12.75">
      <c r="A30" t="s">
        <v>83</v>
      </c>
      <c r="D30" s="5">
        <v>1.16</v>
      </c>
      <c r="E30" t="s">
        <v>17</v>
      </c>
      <c r="F30" s="11">
        <f>E7*D30</f>
        <v>2369.6479999999997</v>
      </c>
      <c r="J30" s="20">
        <v>9</v>
      </c>
      <c r="K30" s="20"/>
      <c r="L30" s="25"/>
      <c r="M30" s="33">
        <f>L30*114.3*1.202*1.15</f>
        <v>0</v>
      </c>
    </row>
    <row r="31" spans="1:13" ht="12.75">
      <c r="A31" t="s">
        <v>90</v>
      </c>
      <c r="B31">
        <v>640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10</v>
      </c>
      <c r="K31" s="20"/>
      <c r="L31" s="25"/>
      <c r="M31" s="33">
        <f>L31*114.3*1.202*1.15</f>
        <v>0</v>
      </c>
    </row>
    <row r="32" spans="1:13" ht="12.75">
      <c r="A32" s="4" t="s">
        <v>20</v>
      </c>
      <c r="B32" s="10"/>
      <c r="C32" s="10"/>
      <c r="F32" s="32">
        <f>SUM(F30:F31)</f>
        <v>2369.6479999999997</v>
      </c>
      <c r="J32" s="20">
        <v>11</v>
      </c>
      <c r="K32" s="20"/>
      <c r="L32" s="25"/>
      <c r="M32" s="33">
        <f>L32*114.3*1.202*1.15</f>
        <v>0</v>
      </c>
    </row>
    <row r="33" spans="1:13" ht="12.75">
      <c r="A33" s="4" t="s">
        <v>21</v>
      </c>
      <c r="B33" s="4"/>
      <c r="J33" s="20">
        <v>12</v>
      </c>
      <c r="K33" s="20"/>
      <c r="L33" s="25"/>
      <c r="M33" s="33">
        <f>L33*114.3*1.202*1.15</f>
        <v>0</v>
      </c>
    </row>
    <row r="34" spans="1:13" ht="12.75">
      <c r="A34" t="s">
        <v>22</v>
      </c>
      <c r="C34">
        <v>160477</v>
      </c>
      <c r="D34">
        <v>219171.6</v>
      </c>
      <c r="E34">
        <v>2042.8</v>
      </c>
      <c r="F34" s="35">
        <f>C34/D34*E34</f>
        <v>1495.7340075082718</v>
      </c>
      <c r="J34" s="20"/>
      <c r="K34" s="30" t="s">
        <v>62</v>
      </c>
      <c r="L34" s="28">
        <f>SUM(L23:L33)</f>
        <v>0</v>
      </c>
      <c r="M34" s="34">
        <f>SUM(M23:M33)</f>
        <v>145054.63</v>
      </c>
    </row>
    <row r="35" spans="1:11" ht="12.75">
      <c r="A35" t="s">
        <v>23</v>
      </c>
      <c r="C35">
        <v>151138</v>
      </c>
      <c r="D35">
        <v>219171.6</v>
      </c>
      <c r="E35">
        <v>2042.8</v>
      </c>
      <c r="F35" s="35">
        <f>C35/D35*E35</f>
        <v>1408.6893849385594</v>
      </c>
      <c r="K35" s="1" t="s">
        <v>66</v>
      </c>
    </row>
    <row r="36" spans="1:13" ht="12.75">
      <c r="A36" t="s">
        <v>24</v>
      </c>
      <c r="F36" s="11">
        <f>M34</f>
        <v>145054.63</v>
      </c>
      <c r="J36" s="22" t="s">
        <v>39</v>
      </c>
      <c r="K36" s="22"/>
      <c r="L36" s="22" t="s">
        <v>67</v>
      </c>
      <c r="M36" s="22" t="s">
        <v>45</v>
      </c>
    </row>
    <row r="37" spans="1:13" ht="12.75">
      <c r="A37" t="s">
        <v>79</v>
      </c>
      <c r="F37" s="5">
        <v>721.2</v>
      </c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25</v>
      </c>
      <c r="F38" s="11">
        <f>M52</f>
        <v>0</v>
      </c>
      <c r="J38" s="20">
        <v>1</v>
      </c>
      <c r="K38" s="20"/>
      <c r="L38" s="25"/>
      <c r="M38" s="25"/>
    </row>
    <row r="39" spans="1:13" ht="12.75">
      <c r="A39" t="s">
        <v>26</v>
      </c>
      <c r="J39" s="20">
        <v>2</v>
      </c>
      <c r="K39" s="20"/>
      <c r="L39" s="25"/>
      <c r="M39" s="25"/>
    </row>
    <row r="40" spans="1:13" ht="12.75">
      <c r="A40" t="s">
        <v>27</v>
      </c>
      <c r="J40" s="20">
        <v>3</v>
      </c>
      <c r="K40" s="20"/>
      <c r="L40" s="25"/>
      <c r="M40" s="25"/>
    </row>
    <row r="41" spans="1:13" ht="12.75">
      <c r="A41" s="45"/>
      <c r="B41" s="45">
        <v>2042.8</v>
      </c>
      <c r="C41" s="45" t="s">
        <v>16</v>
      </c>
      <c r="D41" s="46">
        <v>0.32</v>
      </c>
      <c r="E41" s="45" t="s">
        <v>17</v>
      </c>
      <c r="F41" s="46">
        <f>B41*D41</f>
        <v>653.696</v>
      </c>
      <c r="J41" s="20">
        <v>4</v>
      </c>
      <c r="K41" s="20"/>
      <c r="L41" s="25"/>
      <c r="M41" s="25"/>
    </row>
    <row r="42" spans="1:13" ht="12.75">
      <c r="A42" s="26" t="s">
        <v>84</v>
      </c>
      <c r="B42" s="26"/>
      <c r="C42" s="26"/>
      <c r="D42" s="47"/>
      <c r="E42" s="26"/>
      <c r="F42" s="47">
        <v>0</v>
      </c>
      <c r="J42" s="20">
        <v>5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149333.94939244684</v>
      </c>
      <c r="J43" s="20">
        <v>6</v>
      </c>
      <c r="K43" s="48"/>
      <c r="L43" s="25"/>
      <c r="M43" s="25"/>
    </row>
    <row r="44" spans="1:13" ht="12.75">
      <c r="A44" s="4" t="s">
        <v>29</v>
      </c>
      <c r="J44" s="20">
        <v>7</v>
      </c>
      <c r="K44" s="20"/>
      <c r="L44" s="25"/>
      <c r="M44" s="25"/>
    </row>
    <row r="45" spans="1:13" ht="12.75">
      <c r="A45" t="s">
        <v>30</v>
      </c>
      <c r="B45">
        <v>2042.8</v>
      </c>
      <c r="C45" t="s">
        <v>71</v>
      </c>
      <c r="D45" s="5">
        <v>0.22</v>
      </c>
      <c r="E45" t="s">
        <v>17</v>
      </c>
      <c r="F45" s="11">
        <f>B45*D45</f>
        <v>449.416</v>
      </c>
      <c r="J45" s="20">
        <v>8</v>
      </c>
      <c r="K45" s="20"/>
      <c r="L45" s="25"/>
      <c r="M45" s="25"/>
    </row>
    <row r="46" spans="1:13" ht="12.75">
      <c r="A46" t="s">
        <v>31</v>
      </c>
      <c r="J46" s="20">
        <v>9</v>
      </c>
      <c r="K46" s="20"/>
      <c r="L46" s="25"/>
      <c r="M46" s="25"/>
    </row>
    <row r="47" spans="1:13" ht="12.75">
      <c r="A47" s="7" t="s">
        <v>78</v>
      </c>
      <c r="J47" s="20">
        <v>10</v>
      </c>
      <c r="K47" s="20"/>
      <c r="L47" s="25"/>
      <c r="M47" s="25"/>
    </row>
    <row r="48" spans="2:13" ht="12.75">
      <c r="B48">
        <v>2042.8</v>
      </c>
      <c r="C48" t="s">
        <v>16</v>
      </c>
      <c r="D48" s="11">
        <v>0.75</v>
      </c>
      <c r="E48" t="s">
        <v>17</v>
      </c>
      <c r="F48" s="11">
        <f>B48*D48</f>
        <v>1532.1</v>
      </c>
      <c r="J48" s="20">
        <v>11</v>
      </c>
      <c r="K48" s="20"/>
      <c r="L48" s="25"/>
      <c r="M48" s="25"/>
    </row>
    <row r="49" spans="1:13" ht="12.75">
      <c r="A49" s="4" t="s">
        <v>32</v>
      </c>
      <c r="F49" s="32">
        <f>F45+F48</f>
        <v>1981.5159999999998</v>
      </c>
      <c r="J49" s="20">
        <v>12</v>
      </c>
      <c r="K49" s="20"/>
      <c r="L49" s="25"/>
      <c r="M49" s="25"/>
    </row>
    <row r="50" spans="1:13" ht="12.75">
      <c r="A50" s="4" t="s">
        <v>33</v>
      </c>
      <c r="J50" s="20">
        <v>13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14</v>
      </c>
      <c r="K51" s="20"/>
      <c r="L51" s="25"/>
      <c r="M51" s="25"/>
    </row>
    <row r="52" spans="2:13" ht="12.75">
      <c r="B52">
        <v>2042.8</v>
      </c>
      <c r="C52" t="s">
        <v>16</v>
      </c>
      <c r="D52" s="11">
        <v>2.19</v>
      </c>
      <c r="E52" t="s">
        <v>17</v>
      </c>
      <c r="F52" s="11">
        <f>B52*D52</f>
        <v>4473.732</v>
      </c>
      <c r="J52" s="20"/>
      <c r="K52" s="20"/>
      <c r="L52" s="31" t="s">
        <v>69</v>
      </c>
      <c r="M52" s="34">
        <f>SUM(M38:M51)</f>
        <v>0</v>
      </c>
    </row>
    <row r="53" spans="1:6" ht="12.75">
      <c r="A53" s="4" t="s">
        <v>35</v>
      </c>
      <c r="F53" s="8">
        <f>SUM(F52)</f>
        <v>4473.732</v>
      </c>
    </row>
    <row r="54" spans="1:6" ht="12.75">
      <c r="A54" s="50" t="s">
        <v>87</v>
      </c>
      <c r="B54" s="45"/>
      <c r="C54" s="45"/>
      <c r="D54" s="51">
        <v>0</v>
      </c>
      <c r="E54" s="45"/>
      <c r="F54" s="52">
        <f>D54*E7</f>
        <v>0</v>
      </c>
    </row>
    <row r="55" spans="1:6" ht="12.75">
      <c r="A55" s="1" t="s">
        <v>36</v>
      </c>
      <c r="B55" s="1"/>
      <c r="F55" s="32">
        <f>F28+F32+F43+F49+F53+F54</f>
        <v>161428.28539244682</v>
      </c>
    </row>
    <row r="56" spans="1:8" ht="12.75">
      <c r="A56" s="1" t="s">
        <v>85</v>
      </c>
      <c r="B56" s="36"/>
      <c r="C56" s="36">
        <v>0.058</v>
      </c>
      <c r="D56" s="1"/>
      <c r="E56" s="1"/>
      <c r="F56" s="32">
        <f>F55*5.8%</f>
        <v>9362.840552761914</v>
      </c>
      <c r="G56" s="7"/>
      <c r="H56" s="7"/>
    </row>
    <row r="57" spans="1:8" ht="15">
      <c r="A57" s="12" t="s">
        <v>38</v>
      </c>
      <c r="B57" s="12"/>
      <c r="C57" s="12"/>
      <c r="D57" s="12"/>
      <c r="E57" s="12"/>
      <c r="F57" s="37">
        <f>F55+F56</f>
        <v>170791.12594520874</v>
      </c>
      <c r="G57" s="7"/>
      <c r="H57" s="7"/>
    </row>
    <row r="58" spans="2:6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93</v>
      </c>
    </row>
    <row r="59" spans="1:6" ht="12.75">
      <c r="A59" s="13"/>
      <c r="B59" s="40">
        <v>42309</v>
      </c>
      <c r="C59" s="41">
        <v>-98448</v>
      </c>
      <c r="D59" s="43">
        <f>F20</f>
        <v>28553.4</v>
      </c>
      <c r="E59" s="43">
        <f>F57</f>
        <v>170791.12594520874</v>
      </c>
      <c r="F59" s="44">
        <f>C59+D59-E59</f>
        <v>-240685.72594520875</v>
      </c>
    </row>
    <row r="62" ht="12.75">
      <c r="A62" t="s">
        <v>91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2014-02-24T07:48:26Z</cp:lastPrinted>
  <dcterms:created xsi:type="dcterms:W3CDTF">2008-08-18T07:30:19Z</dcterms:created>
  <dcterms:modified xsi:type="dcterms:W3CDTF">2015-01-19T16:21:36Z</dcterms:modified>
  <cp:category/>
  <cp:version/>
  <cp:contentType/>
  <cp:contentStatus/>
</cp:coreProperties>
</file>