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<sst xmlns="http://schemas.openxmlformats.org/spreadsheetml/2006/main" count="153" uniqueCount="122">
  <si>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</si>
  <si>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</si>
  <si>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</si>
  <si>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</si>
  <si>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</si>
  <si>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</si>
  <si>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</si>
  <si>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</si>
  <si>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</si>
  <si>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</si>
  <si>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</si>
  <si>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</si>
  <si>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</si>
  <si>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</si>
  <si>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</si>
  <si>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</si>
  <si>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</si>
  <si>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</si>
  <si>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</si>
  <si>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</si>
  <si>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</si>
  <si>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</si>
  <si>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</si>
  <si>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</si>
  <si>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</si>
  <si>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</si>
  <si>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</si>
  <si>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</si>
  <si>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</si>
  <si>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</si>
  <si>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</si>
  <si>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</si>
  <si>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</si>
  <si>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</si>
  <si>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</si>
  <si>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</si>
  <si>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</si>
  <si>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</si>
  <si>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</si>
  <si>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</si>
  <si>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</si>
  <si>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</si>
  <si>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</si>
  <si>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</si>
  <si>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</si>
  <si>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</si>
  <si>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</si>
  <si>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</si>
  <si>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</si>
  <si>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</si>
  <si>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</si>
  <si>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</si>
  <si>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</si>
  <si>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</si>
  <si>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</si>
  <si>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</si>
  <si>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</si>
  <si>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</si>
  <si>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</si>
  <si>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</si>
  <si>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</si>
  <si>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</si>
  <si>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</si>
  <si>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</si>
  <si>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</si>
  <si>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</si>
  <si>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</si>
  <si>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</si>
  <si>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</si>
  <si>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</si>
  <si>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</si>
  <si>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</si>
  <si>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</si>
  <si>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</si>
  <si>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</si>
  <si>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</si>
  <si>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</si>
  <si>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</si>
  <si>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</si>
  <si>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</si>
  <si>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</si>
  <si>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</si>
  <si>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</si>
  <si>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</si>
  <si>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</si>
  <si>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</si>
  <si>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</si>
  <si>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</si>
  <si>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</si>
  <si>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3.  Материалы</t>
  </si>
  <si>
    <t>2шт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</si>
  <si>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</si>
  <si>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</si>
  <si>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</si>
  <si>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1шт</t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</si>
  <si>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</si>
  <si>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</si>
  <si>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Муфта разъемная 32</t>
  </si>
  <si>
    <t>Уголок 32</t>
  </si>
  <si>
    <t>4шт</t>
  </si>
  <si>
    <t>2мп</t>
  </si>
  <si>
    <t>Муфта неразъемная 32</t>
  </si>
  <si>
    <t>ост.на 01.03.</t>
  </si>
  <si>
    <t>февраль</t>
  </si>
  <si>
    <t xml:space="preserve">                    за  февраль  2014 г.</t>
  </si>
  <si>
    <t>Прочистка канализации п-д 1</t>
  </si>
  <si>
    <t>Откачка воды из техподполий эл.уз.</t>
  </si>
  <si>
    <t>Смена вентиля Д 15 (1шт) кв.65</t>
  </si>
  <si>
    <t>Вентиль Д 15</t>
  </si>
  <si>
    <t>Смена труб Д 32 п.пр (12мп) кв.65-8; кв.136-4;</t>
  </si>
  <si>
    <t>Труба Д 32 п.пр</t>
  </si>
  <si>
    <t>12 мп</t>
  </si>
  <si>
    <t>3шт</t>
  </si>
  <si>
    <t>Тройник 32</t>
  </si>
  <si>
    <t>6шт</t>
  </si>
  <si>
    <t>Переход 32</t>
  </si>
  <si>
    <t>Смена вентиля Д 32 (1шт) кв.65</t>
  </si>
  <si>
    <t>Вентиль Д 32</t>
  </si>
  <si>
    <t>Смена труб Д 20 м/пл (2мп) кв.136</t>
  </si>
  <si>
    <t>Труба Д 20 м/пл</t>
  </si>
  <si>
    <t>Переход 20</t>
  </si>
  <si>
    <t>Смена ламп (4шт) л/кл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</si>
</sst>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30" sqref="K3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104</v>
      </c>
    </row>
    <row r="3" spans="2:13" ht="12.75">
      <c r="B3" s="1" t="s">
        <v>83</v>
      </c>
      <c r="C3" s="8" t="s">
        <v>103</v>
      </c>
      <c r="D3" s="8" t="s">
        <v>95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92</v>
      </c>
      <c r="L6" s="25">
        <v>2</v>
      </c>
      <c r="M6" s="45">
        <f>L6*114.3*1.202</f>
        <v>274.7772</v>
      </c>
    </row>
    <row r="7" spans="1:13" ht="12.75">
      <c r="A7" t="s">
        <v>2</v>
      </c>
      <c r="E7">
        <v>2803</v>
      </c>
      <c r="F7" t="s">
        <v>72</v>
      </c>
      <c r="J7" s="14">
        <v>2</v>
      </c>
      <c r="K7" s="14" t="s">
        <v>48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50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72</v>
      </c>
      <c r="J10" s="15">
        <v>3</v>
      </c>
      <c r="K10" s="24" t="s">
        <v>51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72</v>
      </c>
      <c r="J11" s="16"/>
      <c r="K11" s="18" t="s">
        <v>54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72</v>
      </c>
      <c r="J12" s="14">
        <v>4</v>
      </c>
      <c r="K12" s="17" t="s">
        <v>52</v>
      </c>
      <c r="L12" s="22"/>
      <c r="M12" s="45">
        <f t="shared" si="0"/>
        <v>0</v>
      </c>
    </row>
    <row r="13" spans="10:13" ht="12.75">
      <c r="J13" s="16"/>
      <c r="K13" s="18" t="s">
        <v>53</v>
      </c>
      <c r="L13" s="23">
        <v>3</v>
      </c>
      <c r="M13" s="4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56</v>
      </c>
      <c r="L15" s="22"/>
      <c r="M15" s="45">
        <f t="shared" si="0"/>
        <v>0</v>
      </c>
    </row>
    <row r="16" spans="1:13" ht="12.75">
      <c r="A16" s="2" t="s">
        <v>9</v>
      </c>
      <c r="F16" s="11">
        <v>27467.71</v>
      </c>
      <c r="J16" s="15" t="s">
        <v>57</v>
      </c>
      <c r="K16" s="26" t="s">
        <v>58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25578.26</v>
      </c>
      <c r="J17" s="15" t="s">
        <v>59</v>
      </c>
      <c r="K17" s="26" t="s">
        <v>60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0.9312119576040376</v>
      </c>
      <c r="J18" s="16" t="s">
        <v>61</v>
      </c>
      <c r="K18" s="18" t="s">
        <v>62</v>
      </c>
      <c r="L18" s="23">
        <v>2.58</v>
      </c>
      <c r="M18" s="45">
        <f t="shared" si="0"/>
        <v>354.462588</v>
      </c>
    </row>
    <row r="19" spans="1:13" ht="12.75">
      <c r="A19" t="s">
        <v>96</v>
      </c>
      <c r="F19" s="5">
        <v>1146.46</v>
      </c>
      <c r="J19" s="20"/>
      <c r="K19" s="27" t="s">
        <v>63</v>
      </c>
      <c r="L19" s="28">
        <f>SUM(L6:L18)</f>
        <v>13.58</v>
      </c>
      <c r="M19" s="34">
        <f>SUM(M6:M18)</f>
        <v>1865.737188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26724.719999999998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105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106</v>
      </c>
      <c r="L24" s="25">
        <v>1.75</v>
      </c>
      <c r="M24" s="33">
        <f aca="true" t="shared" si="1" ref="M24:M36">L24*114.3*1.202*1.15</f>
        <v>276.4945575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107</v>
      </c>
      <c r="L25" s="25">
        <v>0.81</v>
      </c>
      <c r="M25" s="33">
        <f t="shared" si="1"/>
        <v>127.97748089999997</v>
      </c>
    </row>
    <row r="26" spans="1:13" ht="12.75">
      <c r="A26" s="6" t="s">
        <v>18</v>
      </c>
      <c r="D26" t="s">
        <v>82</v>
      </c>
      <c r="F26" s="5">
        <v>2391.98</v>
      </c>
      <c r="J26" s="20">
        <v>4</v>
      </c>
      <c r="K26" s="20" t="s">
        <v>109</v>
      </c>
      <c r="L26" s="25">
        <v>10.92</v>
      </c>
      <c r="M26" s="33">
        <f t="shared" si="1"/>
        <v>1725.3260387999999</v>
      </c>
    </row>
    <row r="27" spans="1:13" ht="12.75">
      <c r="A27" s="6" t="s">
        <v>89</v>
      </c>
      <c r="F27" s="5">
        <v>0</v>
      </c>
      <c r="J27" s="20">
        <v>5</v>
      </c>
      <c r="K27" s="20" t="s">
        <v>116</v>
      </c>
      <c r="L27" s="25">
        <v>1.03</v>
      </c>
      <c r="M27" s="33">
        <f t="shared" si="1"/>
        <v>162.73679669999999</v>
      </c>
    </row>
    <row r="28" spans="1:13" ht="12.75">
      <c r="A28" s="4" t="s">
        <v>38</v>
      </c>
      <c r="F28" s="32">
        <f>F25+F26+F27</f>
        <v>8173.6</v>
      </c>
      <c r="J28" s="20">
        <v>6</v>
      </c>
      <c r="K28" s="20" t="s">
        <v>118</v>
      </c>
      <c r="L28" s="25">
        <v>3.1</v>
      </c>
      <c r="M28" s="33">
        <f t="shared" si="1"/>
        <v>489.7903589999999</v>
      </c>
    </row>
    <row r="29" spans="1:13" ht="12.75">
      <c r="A29" s="4" t="s">
        <v>19</v>
      </c>
      <c r="J29" s="20">
        <v>7</v>
      </c>
      <c r="K29" s="20" t="s">
        <v>121</v>
      </c>
      <c r="L29" s="25">
        <v>0.28</v>
      </c>
      <c r="M29" s="33">
        <f t="shared" si="1"/>
        <v>44.2391292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3027.2400000000002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2158.0000000000005</v>
      </c>
      <c r="C32" t="s">
        <v>20</v>
      </c>
      <c r="D32" s="5">
        <v>2.32</v>
      </c>
      <c r="E32" t="s">
        <v>17</v>
      </c>
      <c r="F32" s="5">
        <v>5006.56</v>
      </c>
      <c r="J32" s="20">
        <v>10</v>
      </c>
      <c r="K32" s="20"/>
      <c r="L32" s="25"/>
      <c r="M32" s="33">
        <f t="shared" si="1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8033.800000000001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SUM(L23:L36)</f>
        <v>27.550000000000004</v>
      </c>
      <c r="M37" s="34">
        <f>SUM(M23:M36)</f>
        <v>4352.814319499999</v>
      </c>
    </row>
    <row r="38" spans="1:11" ht="12.75">
      <c r="A38" t="s">
        <v>23</v>
      </c>
      <c r="C38">
        <v>150876</v>
      </c>
      <c r="D38">
        <v>219171.6</v>
      </c>
      <c r="E38">
        <v>2803</v>
      </c>
      <c r="F38" s="35">
        <f>C38/D38*E38</f>
        <v>1929.5630820781525</v>
      </c>
      <c r="K38" s="1" t="s">
        <v>67</v>
      </c>
    </row>
    <row r="39" spans="1:13" ht="12.75">
      <c r="A39" t="s">
        <v>24</v>
      </c>
      <c r="C39">
        <v>145893</v>
      </c>
      <c r="D39">
        <v>219171.6</v>
      </c>
      <c r="E39">
        <v>2803</v>
      </c>
      <c r="F39" s="35">
        <f>C39/D39*E39</f>
        <v>1865.8351675125791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4352.814319499999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>
        <v>1442.4</v>
      </c>
      <c r="J41" s="20">
        <v>1</v>
      </c>
      <c r="K41" s="20" t="s">
        <v>108</v>
      </c>
      <c r="L41" s="25" t="s">
        <v>94</v>
      </c>
      <c r="M41" s="25">
        <v>150</v>
      </c>
    </row>
    <row r="42" spans="1:13" ht="12.75">
      <c r="A42" t="s">
        <v>26</v>
      </c>
      <c r="F42" s="11">
        <f>M60</f>
        <v>3151.56</v>
      </c>
      <c r="J42" s="20">
        <v>2</v>
      </c>
      <c r="K42" s="20" t="s">
        <v>110</v>
      </c>
      <c r="L42" s="25" t="s">
        <v>111</v>
      </c>
      <c r="M42" s="25">
        <v>1632</v>
      </c>
    </row>
    <row r="43" spans="1:13" ht="12.75">
      <c r="A43" t="s">
        <v>27</v>
      </c>
      <c r="J43" s="20">
        <v>3</v>
      </c>
      <c r="K43" s="20" t="s">
        <v>97</v>
      </c>
      <c r="L43" s="25" t="s">
        <v>112</v>
      </c>
      <c r="M43" s="25">
        <v>570</v>
      </c>
    </row>
    <row r="44" spans="1:13" ht="12.75">
      <c r="A44" t="s">
        <v>28</v>
      </c>
      <c r="J44" s="20">
        <v>4</v>
      </c>
      <c r="K44" s="20" t="s">
        <v>113</v>
      </c>
      <c r="L44" s="25" t="s">
        <v>114</v>
      </c>
      <c r="M44" s="25">
        <v>120</v>
      </c>
    </row>
    <row r="45" spans="2:13" ht="12.75">
      <c r="B45">
        <v>2803</v>
      </c>
      <c r="C45" t="s">
        <v>16</v>
      </c>
      <c r="D45" s="11">
        <v>0.27</v>
      </c>
      <c r="E45" t="s">
        <v>17</v>
      </c>
      <c r="F45" s="11">
        <f>B45*D45</f>
        <v>756.8100000000001</v>
      </c>
      <c r="J45" s="20">
        <v>5</v>
      </c>
      <c r="K45" s="20" t="s">
        <v>115</v>
      </c>
      <c r="L45" s="25" t="s">
        <v>90</v>
      </c>
      <c r="M45" s="25">
        <v>28</v>
      </c>
    </row>
    <row r="46" spans="1:13" ht="12.75">
      <c r="A46" s="4" t="s">
        <v>29</v>
      </c>
      <c r="B46" s="10"/>
      <c r="C46" s="10"/>
      <c r="F46" s="32">
        <f>SUM(F38:F45)</f>
        <v>13498.98256909073</v>
      </c>
      <c r="J46" s="20">
        <v>6</v>
      </c>
      <c r="K46" s="20" t="s">
        <v>101</v>
      </c>
      <c r="L46" s="25" t="s">
        <v>94</v>
      </c>
      <c r="M46" s="25">
        <v>120</v>
      </c>
    </row>
    <row r="47" spans="1:13" ht="12.75">
      <c r="A47" s="4" t="s">
        <v>30</v>
      </c>
      <c r="F47" s="5"/>
      <c r="J47" s="20">
        <v>7</v>
      </c>
      <c r="K47" s="20" t="s">
        <v>98</v>
      </c>
      <c r="L47" s="25" t="s">
        <v>112</v>
      </c>
      <c r="M47" s="25">
        <v>36</v>
      </c>
    </row>
    <row r="48" spans="1:13" ht="12.75">
      <c r="A48" t="s">
        <v>31</v>
      </c>
      <c r="B48">
        <v>2803</v>
      </c>
      <c r="C48" t="s">
        <v>72</v>
      </c>
      <c r="D48" s="5">
        <v>0.13</v>
      </c>
      <c r="E48" t="s">
        <v>17</v>
      </c>
      <c r="F48" s="11">
        <f>B48*D48</f>
        <v>364.39</v>
      </c>
      <c r="J48" s="20">
        <v>8</v>
      </c>
      <c r="K48" s="20" t="s">
        <v>117</v>
      </c>
      <c r="L48" s="25" t="s">
        <v>94</v>
      </c>
      <c r="M48" s="25">
        <v>350</v>
      </c>
    </row>
    <row r="49" spans="1:13" ht="12.75">
      <c r="A49" t="s">
        <v>32</v>
      </c>
      <c r="F49" s="5"/>
      <c r="J49" s="20">
        <v>9</v>
      </c>
      <c r="K49" s="20" t="s">
        <v>119</v>
      </c>
      <c r="L49" s="25" t="s">
        <v>100</v>
      </c>
      <c r="M49" s="25">
        <v>110</v>
      </c>
    </row>
    <row r="50" spans="1:13" ht="12.75">
      <c r="A50" s="7" t="s">
        <v>80</v>
      </c>
      <c r="F50" s="5"/>
      <c r="J50" s="20">
        <v>10</v>
      </c>
      <c r="K50" s="20" t="s">
        <v>120</v>
      </c>
      <c r="L50" s="25" t="s">
        <v>94</v>
      </c>
      <c r="M50" s="25">
        <v>5</v>
      </c>
    </row>
    <row r="51" spans="2:13" ht="12.75">
      <c r="B51">
        <v>2803</v>
      </c>
      <c r="C51" t="s">
        <v>16</v>
      </c>
      <c r="D51" s="11">
        <v>0.54</v>
      </c>
      <c r="E51" t="s">
        <v>17</v>
      </c>
      <c r="F51" s="11">
        <f>B51*D51</f>
        <v>1513.6200000000001</v>
      </c>
      <c r="J51" s="20">
        <v>11</v>
      </c>
      <c r="K51" s="20" t="s">
        <v>88</v>
      </c>
      <c r="L51" s="25" t="s">
        <v>99</v>
      </c>
      <c r="M51" s="25">
        <v>30.56</v>
      </c>
    </row>
    <row r="52" spans="1:13" ht="12.75">
      <c r="A52" s="4" t="s">
        <v>33</v>
      </c>
      <c r="F52" s="32">
        <f>F48+F51</f>
        <v>1878.0100000000002</v>
      </c>
      <c r="J52" s="20">
        <v>12</v>
      </c>
      <c r="K52" s="20"/>
      <c r="L52" s="25"/>
      <c r="M52" s="25"/>
    </row>
    <row r="53" spans="1:13" ht="12.75">
      <c r="A53" s="4" t="s">
        <v>34</v>
      </c>
      <c r="J53" s="20">
        <v>13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>
        <v>14</v>
      </c>
      <c r="K54" s="20"/>
      <c r="L54" s="25"/>
      <c r="M54" s="25"/>
    </row>
    <row r="55" spans="2:13" ht="12.75">
      <c r="B55">
        <v>2803</v>
      </c>
      <c r="C55" t="s">
        <v>16</v>
      </c>
      <c r="D55" s="11">
        <v>2.57</v>
      </c>
      <c r="E55" t="s">
        <v>17</v>
      </c>
      <c r="F55" s="11">
        <f>B55*D55</f>
        <v>7203.709999999999</v>
      </c>
      <c r="J55" s="20">
        <v>15</v>
      </c>
      <c r="K55" s="20"/>
      <c r="L55" s="25"/>
      <c r="M55" s="25"/>
    </row>
    <row r="56" spans="1:13" ht="12.75">
      <c r="A56" s="4" t="s">
        <v>36</v>
      </c>
      <c r="F56" s="8">
        <f>SUM(F55)</f>
        <v>7203.709999999999</v>
      </c>
      <c r="J56" s="20">
        <v>16</v>
      </c>
      <c r="K56" s="20"/>
      <c r="L56" s="25"/>
      <c r="M56" s="25"/>
    </row>
    <row r="57" spans="1:13" ht="12.75">
      <c r="A57" s="46" t="s">
        <v>93</v>
      </c>
      <c r="B57" s="47"/>
      <c r="C57" s="47"/>
      <c r="D57" s="48">
        <v>0</v>
      </c>
      <c r="E57" s="47"/>
      <c r="F57" s="49">
        <f>D57*E7</f>
        <v>0</v>
      </c>
      <c r="J57" s="20">
        <v>17</v>
      </c>
      <c r="K57" s="20"/>
      <c r="L57" s="25"/>
      <c r="M57" s="25"/>
    </row>
    <row r="58" spans="1:13" ht="12.75">
      <c r="A58" s="1" t="s">
        <v>37</v>
      </c>
      <c r="B58" s="1"/>
      <c r="F58" s="32">
        <f>F28+F36+F46+F52+F56+F57</f>
        <v>38788.10256909073</v>
      </c>
      <c r="J58" s="20">
        <v>18</v>
      </c>
      <c r="K58" s="20"/>
      <c r="L58" s="25"/>
      <c r="M58" s="25"/>
    </row>
    <row r="59" spans="1:13" ht="12.75">
      <c r="A59" s="1" t="s">
        <v>91</v>
      </c>
      <c r="B59" s="36"/>
      <c r="C59" s="36">
        <v>0.058</v>
      </c>
      <c r="D59" s="1"/>
      <c r="E59" s="1"/>
      <c r="F59" s="32">
        <f>F58*5.8%</f>
        <v>2249.7099490072624</v>
      </c>
      <c r="J59" s="20">
        <v>19</v>
      </c>
      <c r="K59" s="20"/>
      <c r="L59" s="25"/>
      <c r="M59" s="25"/>
    </row>
    <row r="60" spans="1:13" ht="15">
      <c r="A60" s="12" t="s">
        <v>39</v>
      </c>
      <c r="B60" s="12"/>
      <c r="C60" s="12"/>
      <c r="D60" s="12"/>
      <c r="E60" s="12"/>
      <c r="F60" s="42">
        <f>F58+F59</f>
        <v>41037.812518098</v>
      </c>
      <c r="J60" s="20"/>
      <c r="K60" s="20"/>
      <c r="L60" s="31" t="s">
        <v>70</v>
      </c>
      <c r="M60" s="34">
        <f>SUM(M41:M59)</f>
        <v>3151.56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102</v>
      </c>
    </row>
    <row r="62" spans="1:6" ht="12.75">
      <c r="A62" s="13"/>
      <c r="B62" s="39">
        <v>41671</v>
      </c>
      <c r="C62" s="40">
        <v>-613587</v>
      </c>
      <c r="D62" s="43">
        <f>F20</f>
        <v>26724.719999999998</v>
      </c>
      <c r="E62" s="43">
        <f>F60</f>
        <v>41037.812518098</v>
      </c>
      <c r="F62" s="44">
        <f>C62+D62-E62</f>
        <v>-627900.0925180981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2012-02-26T15:15:55Z</cp:lastPrinted>
  <dcterms:created xsi:type="dcterms:W3CDTF">2008-08-18T07:30:19Z</dcterms:created>
  <dcterms:modified xsi:type="dcterms:W3CDTF">2014-04-27T06:23:48Z</dcterms:modified>
  <cp:category/>
  <cp:version/>
  <cp:contentType/>
  <cp:contentStatus/>
</cp:coreProperties>
</file>